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otebook\Desktop\PRACOVNÍ\2016\MODERNIZACE ŽST. CHEB\PROJEKT STAVBY\Výkazy kubatur\"/>
    </mc:Choice>
  </mc:AlternateContent>
  <bookViews>
    <workbookView xWindow="-1650" yWindow="2640" windowWidth="14865" windowHeight="2655"/>
  </bookViews>
  <sheets>
    <sheet name="VV zem. práce" sheetId="1" r:id="rId1"/>
  </sheets>
  <definedNames>
    <definedName name="_xlnm.Print_Titles" localSheetId="0">'VV zem. práce'!$1:$1</definedName>
  </definedNames>
  <calcPr calcId="152511"/>
</workbook>
</file>

<file path=xl/calcChain.xml><?xml version="1.0" encoding="utf-8"?>
<calcChain xmlns="http://schemas.openxmlformats.org/spreadsheetml/2006/main">
  <c r="AF35" i="1" l="1"/>
  <c r="AF43" i="1"/>
  <c r="AF9" i="1"/>
  <c r="AF27" i="1"/>
  <c r="AJ35" i="1" l="1"/>
  <c r="AJ27" i="1"/>
  <c r="AG35" i="1"/>
  <c r="AG27" i="1"/>
  <c r="AG9" i="1"/>
  <c r="AI51" i="1" l="1"/>
  <c r="AJ51" i="1" s="1"/>
  <c r="AJ49" i="1"/>
  <c r="AJ47" i="1"/>
  <c r="AJ43" i="1"/>
  <c r="AJ39" i="1"/>
  <c r="AJ31" i="1"/>
  <c r="AJ23" i="1"/>
  <c r="AI19" i="1"/>
  <c r="AJ19" i="1" s="1"/>
  <c r="AJ15" i="1"/>
  <c r="AI11" i="1"/>
  <c r="AJ11" i="1" s="1"/>
  <c r="AI9" i="1"/>
  <c r="AJ9" i="1" s="1"/>
  <c r="AF51" i="1"/>
  <c r="AG51" i="1" s="1"/>
  <c r="AF49" i="1"/>
  <c r="AG49" i="1" s="1"/>
  <c r="AF47" i="1"/>
  <c r="AG47" i="1" s="1"/>
  <c r="AG43" i="1"/>
  <c r="AF39" i="1"/>
  <c r="AG39" i="1" s="1"/>
  <c r="AF31" i="1"/>
  <c r="AG31" i="1" s="1"/>
  <c r="AF23" i="1"/>
  <c r="AG23" i="1" s="1"/>
  <c r="AF19" i="1"/>
  <c r="AG19" i="1" s="1"/>
  <c r="AF15" i="1"/>
  <c r="AG15" i="1" s="1"/>
  <c r="AG11" i="1"/>
  <c r="AJ53" i="1" l="1"/>
  <c r="AG53" i="1"/>
  <c r="C39" i="1"/>
  <c r="C35" i="1"/>
  <c r="AC47" i="1" l="1"/>
  <c r="K47" i="1"/>
  <c r="Q47" i="1"/>
  <c r="T47" i="1"/>
  <c r="W47" i="1"/>
  <c r="N39" i="1"/>
  <c r="K35" i="1"/>
  <c r="K39" i="1"/>
  <c r="K43" i="1"/>
  <c r="N43" i="1"/>
  <c r="Q43" i="1"/>
  <c r="Z43" i="1"/>
  <c r="W43" i="1"/>
  <c r="T43" i="1"/>
  <c r="AC43" i="1"/>
  <c r="AC39" i="1"/>
  <c r="Z39" i="1"/>
  <c r="W39" i="1"/>
  <c r="X39" i="1" s="1"/>
  <c r="T39" i="1"/>
  <c r="Q39" i="1"/>
  <c r="W35" i="1"/>
  <c r="Q35" i="1"/>
  <c r="L39" i="1" l="1"/>
  <c r="O39" i="1"/>
  <c r="R39" i="1"/>
  <c r="U39" i="1"/>
  <c r="AA39" i="1"/>
  <c r="AD39" i="1"/>
  <c r="R35" i="1"/>
  <c r="U35" i="1"/>
  <c r="T51" i="1" l="1"/>
  <c r="Q51" i="1"/>
  <c r="T49" i="1"/>
  <c r="Q49" i="1"/>
  <c r="T31" i="1"/>
  <c r="Q31" i="1"/>
  <c r="Q27" i="1"/>
  <c r="T23" i="1"/>
  <c r="Q23" i="1"/>
  <c r="T19" i="1"/>
  <c r="Q19" i="1"/>
  <c r="T15" i="1"/>
  <c r="Q15" i="1"/>
  <c r="T11" i="1"/>
  <c r="Q11" i="1"/>
  <c r="T9" i="1"/>
  <c r="Q9" i="1"/>
  <c r="N47" i="1" l="1"/>
  <c r="C47" i="1"/>
  <c r="X47" i="1" l="1"/>
  <c r="AD47" i="1"/>
  <c r="AA47" i="1"/>
  <c r="U47" i="1"/>
  <c r="R47" i="1"/>
  <c r="O47" i="1"/>
  <c r="L47" i="1"/>
  <c r="W51" i="1"/>
  <c r="W49" i="1"/>
  <c r="W31" i="1"/>
  <c r="W23" i="1"/>
  <c r="W19" i="1"/>
  <c r="W15" i="1"/>
  <c r="W11" i="1"/>
  <c r="W9" i="1"/>
  <c r="AC49" i="1"/>
  <c r="Z49" i="1"/>
  <c r="N49" i="1"/>
  <c r="H49" i="1"/>
  <c r="E49" i="1"/>
  <c r="C51" i="1"/>
  <c r="C49" i="1"/>
  <c r="C43" i="1"/>
  <c r="AC51" i="1"/>
  <c r="Z51" i="1"/>
  <c r="N51" i="1"/>
  <c r="H51" i="1"/>
  <c r="E51" i="1"/>
  <c r="AC31" i="1"/>
  <c r="Z31" i="1"/>
  <c r="N31" i="1"/>
  <c r="K31" i="1"/>
  <c r="H31" i="1"/>
  <c r="E31" i="1"/>
  <c r="C31" i="1"/>
  <c r="AC11" i="1"/>
  <c r="Z11" i="1"/>
  <c r="N11" i="1"/>
  <c r="K11" i="1"/>
  <c r="H11" i="1"/>
  <c r="E11" i="1"/>
  <c r="C27" i="1"/>
  <c r="C23" i="1"/>
  <c r="C19" i="1"/>
  <c r="C15" i="1"/>
  <c r="C11" i="1"/>
  <c r="AA31" i="1" l="1"/>
  <c r="AD11" i="1"/>
  <c r="AA11" i="1"/>
  <c r="U11" i="1"/>
  <c r="R11" i="1"/>
  <c r="U19" i="1"/>
  <c r="R19" i="1"/>
  <c r="U27" i="1"/>
  <c r="R27" i="1"/>
  <c r="AD49" i="1"/>
  <c r="AA49" i="1"/>
  <c r="U49" i="1"/>
  <c r="R49" i="1"/>
  <c r="U15" i="1"/>
  <c r="R15" i="1"/>
  <c r="U23" i="1"/>
  <c r="R23" i="1"/>
  <c r="R31" i="1"/>
  <c r="U31" i="1"/>
  <c r="AD31" i="1"/>
  <c r="AD43" i="1"/>
  <c r="AA43" i="1"/>
  <c r="U43" i="1"/>
  <c r="R43" i="1"/>
  <c r="AD51" i="1"/>
  <c r="AA51" i="1"/>
  <c r="U51" i="1"/>
  <c r="R51" i="1"/>
  <c r="X11" i="1"/>
  <c r="X19" i="1"/>
  <c r="X27" i="1"/>
  <c r="X35" i="1"/>
  <c r="X49" i="1"/>
  <c r="X15" i="1"/>
  <c r="X23" i="1"/>
  <c r="X31" i="1"/>
  <c r="X43" i="1"/>
  <c r="X51" i="1"/>
  <c r="O11" i="1"/>
  <c r="O31" i="1"/>
  <c r="O49" i="1"/>
  <c r="O51" i="1"/>
  <c r="L31" i="1"/>
  <c r="F49" i="1"/>
  <c r="L49" i="1"/>
  <c r="L51" i="1"/>
  <c r="F51" i="1"/>
  <c r="I51" i="1"/>
  <c r="I49" i="1"/>
  <c r="F31" i="1"/>
  <c r="I31" i="1"/>
  <c r="F11" i="1"/>
  <c r="L11" i="1"/>
  <c r="I11" i="1"/>
  <c r="AC9" i="1" l="1"/>
  <c r="AC15" i="1"/>
  <c r="AD15" i="1" s="1"/>
  <c r="AC19" i="1"/>
  <c r="AD19" i="1" s="1"/>
  <c r="AC23" i="1"/>
  <c r="AD23" i="1" s="1"/>
  <c r="AD27" i="1"/>
  <c r="AD35" i="1"/>
  <c r="Z9" i="1"/>
  <c r="Z15" i="1"/>
  <c r="AA15" i="1" s="1"/>
  <c r="Z19" i="1"/>
  <c r="AA19" i="1" s="1"/>
  <c r="Z23" i="1"/>
  <c r="AA23" i="1" s="1"/>
  <c r="AA27" i="1"/>
  <c r="Z35" i="1"/>
  <c r="AA35" i="1" s="1"/>
  <c r="N9" i="1"/>
  <c r="N15" i="1"/>
  <c r="O15" i="1" s="1"/>
  <c r="N19" i="1"/>
  <c r="O19" i="1" s="1"/>
  <c r="N23" i="1"/>
  <c r="O23" i="1" s="1"/>
  <c r="N27" i="1"/>
  <c r="O27" i="1" s="1"/>
  <c r="N35" i="1"/>
  <c r="O35" i="1" s="1"/>
  <c r="O43" i="1"/>
  <c r="C9" i="1"/>
  <c r="E9" i="1"/>
  <c r="E15" i="1"/>
  <c r="E19" i="1"/>
  <c r="E23" i="1"/>
  <c r="E27" i="1"/>
  <c r="E35" i="1"/>
  <c r="E43" i="1"/>
  <c r="H9" i="1"/>
  <c r="K9" i="1"/>
  <c r="H15" i="1"/>
  <c r="K15" i="1"/>
  <c r="H19" i="1"/>
  <c r="K19" i="1"/>
  <c r="H23" i="1"/>
  <c r="K23" i="1"/>
  <c r="H27" i="1"/>
  <c r="K27" i="1"/>
  <c r="H35" i="1"/>
  <c r="I35" i="1" s="1"/>
  <c r="L35" i="1"/>
  <c r="H43" i="1"/>
  <c r="I43" i="1" s="1"/>
  <c r="X9" i="1" l="1"/>
  <c r="AD9" i="1"/>
  <c r="AA9" i="1"/>
  <c r="U9" i="1"/>
  <c r="U53" i="1" s="1"/>
  <c r="R9" i="1"/>
  <c r="O9" i="1"/>
  <c r="L23" i="1"/>
  <c r="L19" i="1"/>
  <c r="A10" i="1"/>
  <c r="A12" i="1" s="1"/>
  <c r="A14" i="1" s="1"/>
  <c r="A16" i="1" s="1"/>
  <c r="A18" i="1" s="1"/>
  <c r="A20" i="1" s="1"/>
  <c r="A22" i="1" s="1"/>
  <c r="A24" i="1" s="1"/>
  <c r="A26" i="1" s="1"/>
  <c r="A28" i="1" s="1"/>
  <c r="A30" i="1" s="1"/>
  <c r="A32" i="1" s="1"/>
  <c r="A34" i="1" s="1"/>
  <c r="A44" i="1" s="1"/>
  <c r="L43" i="1"/>
  <c r="I23" i="1"/>
  <c r="I19" i="1"/>
  <c r="F19" i="1"/>
  <c r="I15" i="1"/>
  <c r="L9" i="1"/>
  <c r="I9" i="1"/>
  <c r="F43" i="1"/>
  <c r="F35" i="1"/>
  <c r="F9" i="1"/>
  <c r="I27" i="1"/>
  <c r="L27" i="1"/>
  <c r="L15" i="1"/>
  <c r="F27" i="1"/>
  <c r="F23" i="1"/>
  <c r="F15" i="1"/>
  <c r="R53" i="1" l="1"/>
  <c r="R55" i="1" s="1"/>
  <c r="X53" i="1"/>
  <c r="A46" i="1"/>
  <c r="L53" i="1"/>
  <c r="O53" i="1" l="1"/>
  <c r="AD53" i="1"/>
  <c r="AA53" i="1"/>
</calcChain>
</file>

<file path=xl/sharedStrings.xml><?xml version="1.0" encoding="utf-8"?>
<sst xmlns="http://schemas.openxmlformats.org/spreadsheetml/2006/main" count="60" uniqueCount="28">
  <si>
    <t>výkop</t>
  </si>
  <si>
    <t>pláň</t>
  </si>
  <si>
    <t>svahování</t>
  </si>
  <si>
    <r>
      <rPr>
        <b/>
        <sz val="8"/>
        <color indexed="10"/>
        <rFont val="Arial CE"/>
        <charset val="238"/>
      </rPr>
      <t>př.řez</t>
    </r>
  </si>
  <si>
    <t>km</t>
  </si>
  <si>
    <r>
      <rPr>
        <b/>
        <sz val="8"/>
        <color indexed="10"/>
        <rFont val="Arial CE"/>
        <charset val="238"/>
      </rPr>
      <t>vzdál.</t>
    </r>
  </si>
  <si>
    <t>m2</t>
  </si>
  <si>
    <t>m3</t>
  </si>
  <si>
    <t>m</t>
  </si>
  <si>
    <t>Váp. stabilizace</t>
  </si>
  <si>
    <t>štěrkodrtě</t>
  </si>
  <si>
    <t>stezka plocha</t>
  </si>
  <si>
    <t>stezka výplň</t>
  </si>
  <si>
    <t>SO 10-12 , SO 11-12</t>
  </si>
  <si>
    <t>Celkový výkop</t>
  </si>
  <si>
    <t>odstr štěrku</t>
  </si>
  <si>
    <t>odstranění zeminy</t>
  </si>
  <si>
    <t>nást</t>
  </si>
  <si>
    <t>náhr zemní pláň</t>
  </si>
  <si>
    <t>kon4a</t>
  </si>
  <si>
    <t>kol 4b</t>
  </si>
  <si>
    <t>Stabilizovaná zemina</t>
  </si>
  <si>
    <r>
      <t>2*(30-6)*4,8*0,35=</t>
    </r>
    <r>
      <rPr>
        <b/>
        <u/>
        <sz val="8"/>
        <rFont val="Arial CE"/>
        <charset val="238"/>
      </rPr>
      <t>80,64 m3</t>
    </r>
  </si>
  <si>
    <t>ZKPP</t>
  </si>
  <si>
    <t>výztuž geotextilie</t>
  </si>
  <si>
    <t>Výkaz kubatur</t>
  </si>
  <si>
    <t>stezka</t>
  </si>
  <si>
    <t>výplň stezek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</si>
</sst>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8"/>
      <color indexed="10"/>
      <name val="Arial CE"/>
      <charset val="238"/>
    </font>
    <font>
      <sz val="8"/>
      <color indexed="10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u/>
      <sz val="8"/>
      <name val="Arial CE"/>
      <charset val="238"/>
    </font>
    <font>
      <b/>
      <sz val="14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indexed="13"/>
        <bgColor indexed="3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55"/>
      </patternFill>
    </fill>
    <fill>
      <patternFill patternType="solid">
        <fgColor theme="4" tint="0.79998168889431442"/>
        <bgColor indexed="34"/>
      </patternFill>
    </fill>
  </fills>
  <borders count="2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2" borderId="6" xfId="0" applyNumberFormat="1" applyFont="1" applyFill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4" fontId="3" fillId="2" borderId="6" xfId="0" applyNumberFormat="1" applyFont="1" applyFill="1" applyBorder="1" applyAlignment="1">
      <alignment horizontal="right"/>
    </xf>
    <xf numFmtId="4" fontId="3" fillId="0" borderId="7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4" fontId="7" fillId="0" borderId="0" xfId="0" applyNumberFormat="1" applyFont="1" applyFill="1" applyBorder="1" applyAlignment="1">
      <alignment horizontal="left"/>
    </xf>
    <xf numFmtId="4" fontId="7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4" fontId="8" fillId="0" borderId="10" xfId="0" applyNumberFormat="1" applyFont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4" fontId="8" fillId="3" borderId="12" xfId="0" applyNumberFormat="1" applyFont="1" applyFill="1" applyBorder="1" applyAlignment="1">
      <alignment horizontal="right"/>
    </xf>
    <xf numFmtId="0" fontId="8" fillId="0" borderId="10" xfId="0" applyFont="1" applyBorder="1" applyAlignment="1">
      <alignment horizontal="right"/>
    </xf>
    <xf numFmtId="4" fontId="8" fillId="0" borderId="13" xfId="0" applyNumberFormat="1" applyFont="1" applyFill="1" applyBorder="1" applyAlignment="1">
      <alignment horizontal="right"/>
    </xf>
    <xf numFmtId="0" fontId="8" fillId="0" borderId="13" xfId="0" applyFont="1" applyFill="1" applyBorder="1" applyAlignment="1">
      <alignment horizontal="right"/>
    </xf>
    <xf numFmtId="4" fontId="8" fillId="0" borderId="10" xfId="0" applyNumberFormat="1" applyFont="1" applyBorder="1" applyAlignment="1">
      <alignment horizontal="right"/>
    </xf>
    <xf numFmtId="4" fontId="8" fillId="0" borderId="10" xfId="0" applyNumberFormat="1" applyFont="1" applyFill="1" applyBorder="1" applyAlignment="1">
      <alignment horizontal="right"/>
    </xf>
    <xf numFmtId="0" fontId="8" fillId="0" borderId="0" xfId="0" applyFont="1"/>
    <xf numFmtId="4" fontId="8" fillId="0" borderId="12" xfId="0" applyNumberFormat="1" applyFont="1" applyBorder="1" applyAlignment="1">
      <alignment horizontal="right"/>
    </xf>
    <xf numFmtId="4" fontId="8" fillId="2" borderId="13" xfId="0" applyNumberFormat="1" applyFont="1" applyFill="1" applyBorder="1" applyAlignment="1">
      <alignment horizontal="right"/>
    </xf>
    <xf numFmtId="4" fontId="8" fillId="2" borderId="14" xfId="0" applyNumberFormat="1" applyFont="1" applyFill="1" applyBorder="1" applyAlignment="1">
      <alignment horizontal="right"/>
    </xf>
    <xf numFmtId="4" fontId="8" fillId="0" borderId="12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horizontal="left"/>
    </xf>
    <xf numFmtId="164" fontId="8" fillId="0" borderId="10" xfId="0" applyNumberFormat="1" applyFont="1" applyFill="1" applyBorder="1" applyAlignment="1">
      <alignment horizontal="center"/>
    </xf>
    <xf numFmtId="4" fontId="8" fillId="0" borderId="14" xfId="0" applyNumberFormat="1" applyFont="1" applyFill="1" applyBorder="1" applyAlignment="1">
      <alignment horizontal="right"/>
    </xf>
    <xf numFmtId="0" fontId="8" fillId="0" borderId="0" xfId="0" applyFont="1" applyFill="1"/>
    <xf numFmtId="0" fontId="8" fillId="0" borderId="9" xfId="0" applyFont="1" applyBorder="1" applyAlignment="1">
      <alignment horizontal="left"/>
    </xf>
    <xf numFmtId="164" fontId="8" fillId="5" borderId="10" xfId="0" applyNumberFormat="1" applyFont="1" applyFill="1" applyBorder="1" applyAlignment="1">
      <alignment horizontal="center"/>
    </xf>
    <xf numFmtId="4" fontId="8" fillId="5" borderId="11" xfId="0" applyNumberFormat="1" applyFont="1" applyFill="1" applyBorder="1" applyAlignment="1">
      <alignment horizontal="center"/>
    </xf>
    <xf numFmtId="4" fontId="8" fillId="5" borderId="12" xfId="0" applyNumberFormat="1" applyFont="1" applyFill="1" applyBorder="1" applyAlignment="1">
      <alignment horizontal="right"/>
    </xf>
    <xf numFmtId="4" fontId="8" fillId="5" borderId="10" xfId="0" applyNumberFormat="1" applyFont="1" applyFill="1" applyBorder="1" applyAlignment="1">
      <alignment horizontal="right"/>
    </xf>
    <xf numFmtId="4" fontId="8" fillId="5" borderId="13" xfId="0" applyNumberFormat="1" applyFont="1" applyFill="1" applyBorder="1" applyAlignment="1">
      <alignment horizontal="right"/>
    </xf>
    <xf numFmtId="4" fontId="8" fillId="5" borderId="14" xfId="0" applyNumberFormat="1" applyFont="1" applyFill="1" applyBorder="1" applyAlignment="1">
      <alignment horizontal="right"/>
    </xf>
    <xf numFmtId="4" fontId="8" fillId="7" borderId="12" xfId="0" applyNumberFormat="1" applyFont="1" applyFill="1" applyBorder="1" applyAlignment="1">
      <alignment horizontal="right"/>
    </xf>
    <xf numFmtId="0" fontId="8" fillId="5" borderId="10" xfId="0" applyFont="1" applyFill="1" applyBorder="1" applyAlignment="1">
      <alignment horizontal="right"/>
    </xf>
    <xf numFmtId="0" fontId="8" fillId="5" borderId="13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right"/>
    </xf>
    <xf numFmtId="4" fontId="8" fillId="6" borderId="13" xfId="0" applyNumberFormat="1" applyFont="1" applyFill="1" applyBorder="1" applyAlignment="1">
      <alignment horizontal="right"/>
    </xf>
    <xf numFmtId="4" fontId="8" fillId="6" borderId="14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horizontal="center"/>
    </xf>
    <xf numFmtId="164" fontId="8" fillId="0" borderId="17" xfId="0" applyNumberFormat="1" applyFont="1" applyBorder="1" applyAlignment="1">
      <alignment horizontal="center"/>
    </xf>
    <xf numFmtId="4" fontId="8" fillId="0" borderId="18" xfId="0" applyNumberFormat="1" applyFont="1" applyBorder="1" applyAlignment="1">
      <alignment horizontal="center"/>
    </xf>
    <xf numFmtId="4" fontId="8" fillId="3" borderId="19" xfId="0" applyNumberFormat="1" applyFont="1" applyFill="1" applyBorder="1" applyAlignment="1">
      <alignment horizontal="right"/>
    </xf>
    <xf numFmtId="0" fontId="8" fillId="0" borderId="17" xfId="0" applyFont="1" applyBorder="1" applyAlignment="1">
      <alignment horizontal="right"/>
    </xf>
    <xf numFmtId="4" fontId="8" fillId="0" borderId="20" xfId="0" applyNumberFormat="1" applyFont="1" applyFill="1" applyBorder="1" applyAlignment="1">
      <alignment horizontal="right"/>
    </xf>
    <xf numFmtId="0" fontId="8" fillId="0" borderId="20" xfId="0" applyFont="1" applyFill="1" applyBorder="1" applyAlignment="1">
      <alignment horizontal="right"/>
    </xf>
    <xf numFmtId="4" fontId="8" fillId="0" borderId="17" xfId="0" applyNumberFormat="1" applyFont="1" applyBorder="1" applyAlignment="1">
      <alignment horizontal="right"/>
    </xf>
    <xf numFmtId="4" fontId="8" fillId="0" borderId="17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4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left"/>
    </xf>
    <xf numFmtId="4" fontId="8" fillId="4" borderId="0" xfId="0" applyNumberFormat="1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8" fillId="5" borderId="9" xfId="0" applyFont="1" applyFill="1" applyBorder="1" applyAlignment="1">
      <alignment horizontal="left"/>
    </xf>
    <xf numFmtId="0" fontId="8" fillId="5" borderId="9" xfId="0" applyFont="1" applyFill="1" applyBorder="1" applyAlignment="1">
      <alignment horizontal="center"/>
    </xf>
    <xf numFmtId="164" fontId="8" fillId="0" borderId="10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4" fontId="5" fillId="0" borderId="22" xfId="0" applyNumberFormat="1" applyFont="1" applyFill="1" applyBorder="1" applyAlignment="1">
      <alignment horizontal="right"/>
    </xf>
    <xf numFmtId="0" fontId="10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0" fillId="0" borderId="15" xfId="0" applyNumberFormat="1" applyFont="1" applyFill="1" applyBorder="1" applyAlignment="1">
      <alignment horizontal="center"/>
    </xf>
    <xf numFmtId="4" fontId="2" fillId="0" borderId="15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0" fillId="0" borderId="21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4" fontId="2" fillId="0" borderId="15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7"/>
  <sheetViews>
    <sheetView tabSelected="1" topLeftCell="A11" zoomScaleNormal="100" workbookViewId="0">
      <selection activeCell="C11" sqref="C1:AE1048576"/>
    </sheetView>
  </sheetViews>
  <sheetFormatPr defaultColWidth="9" defaultRowHeight="12.75" x14ac:dyDescent="0.2"/>
  <cols>
    <col min="1" max="1" width="6.5703125" style="1" customWidth="1"/>
    <col min="2" max="2" width="7" style="2" customWidth="1"/>
    <col min="3" max="3" width="6.42578125" style="3" customWidth="1"/>
    <col min="4" max="6" width="7" style="5" customWidth="1"/>
    <col min="7" max="12" width="7" style="6" customWidth="1"/>
    <col min="13" max="15" width="7.42578125" style="6" customWidth="1"/>
    <col min="16" max="17" width="8" style="4" customWidth="1"/>
    <col min="18" max="21" width="8" style="24" customWidth="1"/>
    <col min="22" max="24" width="8" style="4" customWidth="1"/>
    <col min="25" max="28" width="8" style="6" customWidth="1"/>
    <col min="29" max="30" width="8" style="7" customWidth="1"/>
    <col min="31" max="31" width="8" style="6" customWidth="1"/>
    <col min="32" max="33" width="8" style="7" customWidth="1"/>
    <col min="34" max="34" width="8" style="6" customWidth="1"/>
    <col min="35" max="36" width="8" style="7" customWidth="1"/>
    <col min="37" max="16384" width="9" style="7"/>
  </cols>
  <sheetData>
    <row r="1" spans="1:44" ht="17.25" customHeight="1" x14ac:dyDescent="0.2">
      <c r="A1" s="90" t="s">
        <v>25</v>
      </c>
      <c r="D1" s="7"/>
      <c r="E1" s="7"/>
      <c r="F1" s="7"/>
      <c r="G1" s="7"/>
      <c r="H1" s="7"/>
      <c r="I1" s="7"/>
      <c r="R1" s="5"/>
      <c r="S1" s="6"/>
      <c r="T1" s="6"/>
      <c r="U1" s="6"/>
      <c r="V1" s="6"/>
      <c r="W1" s="6"/>
      <c r="X1" s="6"/>
    </row>
    <row r="2" spans="1:44" ht="10.5" customHeight="1" x14ac:dyDescent="0.2">
      <c r="D2" s="7"/>
      <c r="E2" s="7"/>
      <c r="F2" s="7"/>
      <c r="G2" s="7"/>
      <c r="H2" s="7"/>
      <c r="I2" s="7"/>
      <c r="R2" s="5"/>
      <c r="S2" s="6"/>
      <c r="T2" s="6"/>
      <c r="U2" s="6"/>
      <c r="V2" s="6"/>
      <c r="W2" s="6"/>
      <c r="X2" s="6"/>
    </row>
    <row r="3" spans="1:44" s="22" customFormat="1" ht="12.75" customHeight="1" x14ac:dyDescent="0.2">
      <c r="A3" s="91"/>
      <c r="B3" s="18"/>
      <c r="C3" s="19"/>
      <c r="D3" s="20"/>
      <c r="E3" s="23"/>
      <c r="F3" s="20"/>
      <c r="G3" s="20"/>
      <c r="H3" s="23"/>
      <c r="I3" s="23"/>
      <c r="J3" s="20"/>
      <c r="K3" s="23"/>
      <c r="L3" s="23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3"/>
      <c r="AD3" s="20"/>
      <c r="AE3" s="20"/>
      <c r="AF3" s="23"/>
      <c r="AG3" s="20"/>
      <c r="AH3" s="20"/>
      <c r="AI3" s="23"/>
      <c r="AJ3" s="20"/>
      <c r="AK3" s="21"/>
      <c r="AL3" s="21"/>
      <c r="AM3" s="21"/>
      <c r="AN3" s="21"/>
      <c r="AO3" s="21"/>
      <c r="AP3" s="21"/>
      <c r="AQ3" s="21"/>
      <c r="AR3" s="21"/>
    </row>
    <row r="4" spans="1:44" s="22" customFormat="1" ht="14.25" customHeight="1" x14ac:dyDescent="0.2">
      <c r="A4" s="91"/>
      <c r="B4" s="17" t="s">
        <v>13</v>
      </c>
      <c r="C4" s="19"/>
      <c r="D4" s="20"/>
      <c r="E4" s="23"/>
      <c r="F4" s="20"/>
      <c r="G4" s="20"/>
      <c r="H4" s="23"/>
      <c r="I4" s="23"/>
      <c r="J4" s="20"/>
      <c r="K4" s="23"/>
      <c r="L4" s="23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3"/>
      <c r="AD4" s="20"/>
      <c r="AE4" s="20"/>
      <c r="AF4" s="23"/>
      <c r="AG4" s="20"/>
      <c r="AH4" s="20"/>
      <c r="AI4" s="23"/>
      <c r="AJ4" s="20"/>
      <c r="AK4" s="21"/>
      <c r="AL4" s="21"/>
      <c r="AM4" s="21"/>
      <c r="AN4" s="21"/>
      <c r="AO4" s="21"/>
      <c r="AP4" s="21"/>
      <c r="AQ4" s="21"/>
      <c r="AR4" s="21"/>
    </row>
    <row r="5" spans="1:44" s="22" customFormat="1" ht="14.25" customHeight="1" thickBot="1" x14ac:dyDescent="0.25">
      <c r="A5" s="91"/>
      <c r="B5" s="17"/>
      <c r="C5" s="19"/>
      <c r="D5" s="20"/>
      <c r="E5" s="23"/>
      <c r="F5" s="20"/>
      <c r="G5" s="20"/>
      <c r="H5" s="23"/>
      <c r="I5" s="23"/>
      <c r="J5" s="20"/>
      <c r="K5" s="23"/>
      <c r="L5" s="23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89"/>
      <c r="Z5" s="20"/>
      <c r="AA5" s="20"/>
      <c r="AB5" s="20"/>
      <c r="AC5" s="23"/>
      <c r="AD5" s="20"/>
      <c r="AE5" s="20"/>
      <c r="AF5" s="23"/>
      <c r="AG5" s="20"/>
      <c r="AH5" s="20"/>
      <c r="AI5" s="23"/>
      <c r="AJ5" s="20"/>
      <c r="AK5" s="21"/>
      <c r="AL5" s="21"/>
      <c r="AM5" s="21"/>
      <c r="AN5" s="21"/>
      <c r="AO5" s="21"/>
      <c r="AP5" s="21"/>
      <c r="AQ5" s="21"/>
      <c r="AR5" s="21"/>
    </row>
    <row r="6" spans="1:44" ht="17.25" customHeight="1" thickBot="1" x14ac:dyDescent="0.25">
      <c r="A6" s="8"/>
      <c r="B6" s="9"/>
      <c r="C6" s="35"/>
      <c r="D6" s="104" t="s">
        <v>2</v>
      </c>
      <c r="E6" s="104"/>
      <c r="F6" s="104"/>
      <c r="G6" s="105" t="s">
        <v>9</v>
      </c>
      <c r="H6" s="105"/>
      <c r="I6" s="105"/>
      <c r="J6" s="106" t="s">
        <v>11</v>
      </c>
      <c r="K6" s="104"/>
      <c r="L6" s="104"/>
      <c r="M6" s="97" t="s">
        <v>12</v>
      </c>
      <c r="N6" s="98"/>
      <c r="O6" s="98"/>
      <c r="P6" s="107" t="s">
        <v>0</v>
      </c>
      <c r="Q6" s="107"/>
      <c r="R6" s="107"/>
      <c r="S6" s="99" t="s">
        <v>18</v>
      </c>
      <c r="T6" s="100"/>
      <c r="U6" s="100"/>
      <c r="V6" s="101" t="s">
        <v>1</v>
      </c>
      <c r="W6" s="102"/>
      <c r="X6" s="98"/>
      <c r="Y6" s="103" t="s">
        <v>10</v>
      </c>
      <c r="Z6" s="102"/>
      <c r="AA6" s="98"/>
      <c r="AB6" s="97" t="s">
        <v>24</v>
      </c>
      <c r="AC6" s="98"/>
      <c r="AD6" s="98"/>
      <c r="AE6" s="97" t="s">
        <v>26</v>
      </c>
      <c r="AF6" s="98"/>
      <c r="AG6" s="98"/>
      <c r="AH6" s="97" t="s">
        <v>27</v>
      </c>
      <c r="AI6" s="98"/>
      <c r="AJ6" s="98"/>
    </row>
    <row r="7" spans="1:44" s="16" customFormat="1" ht="12" thickBot="1" x14ac:dyDescent="0.25">
      <c r="A7" s="10" t="s">
        <v>3</v>
      </c>
      <c r="B7" s="11" t="s">
        <v>4</v>
      </c>
      <c r="C7" s="12" t="s">
        <v>5</v>
      </c>
      <c r="D7" s="13" t="s">
        <v>8</v>
      </c>
      <c r="E7" s="15" t="s">
        <v>6</v>
      </c>
      <c r="F7" s="14" t="s">
        <v>6</v>
      </c>
      <c r="G7" s="13" t="s">
        <v>8</v>
      </c>
      <c r="H7" s="15" t="s">
        <v>6</v>
      </c>
      <c r="I7" s="14" t="s">
        <v>6</v>
      </c>
      <c r="J7" s="25" t="s">
        <v>8</v>
      </c>
      <c r="K7" s="26" t="s">
        <v>6</v>
      </c>
      <c r="L7" s="27" t="s">
        <v>6</v>
      </c>
      <c r="M7" s="28" t="s">
        <v>6</v>
      </c>
      <c r="N7" s="29" t="s">
        <v>6</v>
      </c>
      <c r="O7" s="27" t="s">
        <v>7</v>
      </c>
      <c r="P7" s="13" t="s">
        <v>6</v>
      </c>
      <c r="Q7" s="93" t="s">
        <v>6</v>
      </c>
      <c r="R7" s="14" t="s">
        <v>7</v>
      </c>
      <c r="S7" s="94" t="s">
        <v>6</v>
      </c>
      <c r="T7" s="95" t="s">
        <v>6</v>
      </c>
      <c r="U7" s="14" t="s">
        <v>7</v>
      </c>
      <c r="V7" s="13" t="s">
        <v>8</v>
      </c>
      <c r="W7" s="15" t="s">
        <v>6</v>
      </c>
      <c r="X7" s="96" t="s">
        <v>6</v>
      </c>
      <c r="Y7" s="13" t="s">
        <v>6</v>
      </c>
      <c r="Z7" s="15" t="s">
        <v>6</v>
      </c>
      <c r="AA7" s="96" t="s">
        <v>6</v>
      </c>
      <c r="AB7" s="13" t="s">
        <v>8</v>
      </c>
      <c r="AC7" s="15" t="s">
        <v>6</v>
      </c>
      <c r="AD7" s="14" t="s">
        <v>6</v>
      </c>
      <c r="AE7" s="13" t="s">
        <v>8</v>
      </c>
      <c r="AF7" s="15" t="s">
        <v>6</v>
      </c>
      <c r="AG7" s="14" t="s">
        <v>6</v>
      </c>
      <c r="AH7" s="13" t="s">
        <v>8</v>
      </c>
      <c r="AI7" s="15" t="s">
        <v>6</v>
      </c>
      <c r="AJ7" s="14" t="s">
        <v>6</v>
      </c>
    </row>
    <row r="8" spans="1:44" s="45" customFormat="1" ht="11.25" customHeight="1" x14ac:dyDescent="0.2">
      <c r="A8" s="36">
        <v>1</v>
      </c>
      <c r="B8" s="37">
        <v>454.72399999999999</v>
      </c>
      <c r="C8" s="38"/>
      <c r="D8" s="39"/>
      <c r="E8" s="40"/>
      <c r="F8" s="41"/>
      <c r="G8" s="39"/>
      <c r="H8" s="40"/>
      <c r="I8" s="42"/>
      <c r="J8" s="39">
        <v>2.5</v>
      </c>
      <c r="K8" s="40"/>
      <c r="L8" s="42"/>
      <c r="M8" s="39">
        <v>1.8</v>
      </c>
      <c r="N8" s="43"/>
      <c r="O8" s="41"/>
      <c r="P8" s="39">
        <v>9.0239999999999991</v>
      </c>
      <c r="Q8" s="43"/>
      <c r="R8" s="41"/>
      <c r="S8" s="39">
        <v>1.44</v>
      </c>
      <c r="T8" s="44"/>
      <c r="U8" s="41"/>
      <c r="V8" s="39">
        <v>7.2</v>
      </c>
      <c r="W8" s="43"/>
      <c r="X8" s="41"/>
      <c r="Y8" s="39">
        <v>2.6</v>
      </c>
      <c r="Z8" s="43"/>
      <c r="AA8" s="41"/>
      <c r="AB8" s="39">
        <v>7.2</v>
      </c>
      <c r="AC8" s="40"/>
      <c r="AD8" s="41"/>
      <c r="AE8" s="39">
        <v>2.6</v>
      </c>
      <c r="AF8" s="40"/>
      <c r="AG8" s="41"/>
      <c r="AH8" s="39">
        <v>1.06</v>
      </c>
      <c r="AI8" s="40"/>
      <c r="AJ8" s="41"/>
    </row>
    <row r="9" spans="1:44" s="45" customFormat="1" ht="11.25" customHeight="1" x14ac:dyDescent="0.2">
      <c r="A9" s="36"/>
      <c r="B9" s="37"/>
      <c r="C9" s="38">
        <f>(B10-B8)*1000</f>
        <v>26.000000000010459</v>
      </c>
      <c r="D9" s="46"/>
      <c r="E9" s="43">
        <f>(D8+D10)/2</f>
        <v>0</v>
      </c>
      <c r="F9" s="47">
        <f>C9*E9</f>
        <v>0</v>
      </c>
      <c r="G9" s="46"/>
      <c r="H9" s="43">
        <f>(G8+G10)/2</f>
        <v>0</v>
      </c>
      <c r="I9" s="48">
        <f>C9*H9</f>
        <v>0</v>
      </c>
      <c r="J9" s="46"/>
      <c r="K9" s="43">
        <f>(J8+J10)/2</f>
        <v>3.5</v>
      </c>
      <c r="L9" s="47">
        <f>C9*K9</f>
        <v>91.000000000036607</v>
      </c>
      <c r="M9" s="46"/>
      <c r="N9" s="43">
        <f>(M8+M10)/2</f>
        <v>1.7650000000000001</v>
      </c>
      <c r="O9" s="47">
        <f>C9*N9</f>
        <v>45.89000000001846</v>
      </c>
      <c r="P9" s="46"/>
      <c r="Q9" s="43">
        <f>(P8+P10)/2</f>
        <v>10.071999999999999</v>
      </c>
      <c r="R9" s="47">
        <f>C9*Q9</f>
        <v>261.87200000010534</v>
      </c>
      <c r="S9" s="49"/>
      <c r="T9" s="44">
        <f>(S8+S10)/2</f>
        <v>1.6225000000000001</v>
      </c>
      <c r="U9" s="47">
        <f>C9*T9</f>
        <v>42.18500000001697</v>
      </c>
      <c r="V9" s="46"/>
      <c r="W9" s="43">
        <f>(V8+V10)/2</f>
        <v>8.1</v>
      </c>
      <c r="X9" s="48">
        <f>C9*W9</f>
        <v>210.60000000008472</v>
      </c>
      <c r="Y9" s="46"/>
      <c r="Z9" s="43">
        <f>(Y8+Y10)/2</f>
        <v>2.69</v>
      </c>
      <c r="AA9" s="48">
        <f>C9*Z9</f>
        <v>69.940000000028135</v>
      </c>
      <c r="AB9" s="46"/>
      <c r="AC9" s="43">
        <f>(AB8+AB10)/2</f>
        <v>8.1</v>
      </c>
      <c r="AD9" s="47">
        <f>C9*AC9</f>
        <v>210.60000000008472</v>
      </c>
      <c r="AE9" s="46"/>
      <c r="AF9" s="43">
        <f>(AE8+AE10)/2</f>
        <v>3.5</v>
      </c>
      <c r="AG9" s="47">
        <f>C9*AF9</f>
        <v>91.000000000036607</v>
      </c>
      <c r="AH9" s="46"/>
      <c r="AI9" s="43">
        <f>(AH8+AH10)/2</f>
        <v>1.38</v>
      </c>
      <c r="AJ9" s="47">
        <f>C9*AI9</f>
        <v>35.880000000014434</v>
      </c>
    </row>
    <row r="10" spans="1:44" s="45" customFormat="1" ht="11.25" customHeight="1" x14ac:dyDescent="0.2">
      <c r="A10" s="36">
        <f>A8+1</f>
        <v>2</v>
      </c>
      <c r="B10" s="37">
        <v>454.75</v>
      </c>
      <c r="C10" s="38"/>
      <c r="D10" s="39"/>
      <c r="E10" s="40"/>
      <c r="F10" s="41"/>
      <c r="G10" s="39"/>
      <c r="H10" s="40"/>
      <c r="I10" s="42"/>
      <c r="J10" s="39">
        <v>4.5</v>
      </c>
      <c r="K10" s="40"/>
      <c r="L10" s="42"/>
      <c r="M10" s="39">
        <v>1.73</v>
      </c>
      <c r="N10" s="43"/>
      <c r="O10" s="41"/>
      <c r="P10" s="39">
        <v>11.12</v>
      </c>
      <c r="Q10" s="43"/>
      <c r="R10" s="41"/>
      <c r="S10" s="39">
        <v>1.8049999999999999</v>
      </c>
      <c r="T10" s="44"/>
      <c r="U10" s="41"/>
      <c r="V10" s="39">
        <v>9</v>
      </c>
      <c r="W10" s="43"/>
      <c r="X10" s="41"/>
      <c r="Y10" s="39">
        <v>2.78</v>
      </c>
      <c r="Z10" s="43"/>
      <c r="AA10" s="41"/>
      <c r="AB10" s="39">
        <v>9</v>
      </c>
      <c r="AC10" s="40"/>
      <c r="AD10" s="41"/>
      <c r="AE10" s="39">
        <v>4.4000000000000004</v>
      </c>
      <c r="AF10" s="40"/>
      <c r="AG10" s="41"/>
      <c r="AH10" s="39">
        <v>1.7</v>
      </c>
      <c r="AI10" s="40"/>
      <c r="AJ10" s="41"/>
    </row>
    <row r="11" spans="1:44" s="53" customFormat="1" ht="11.25" customHeight="1" x14ac:dyDescent="0.2">
      <c r="A11" s="67"/>
      <c r="B11" s="51"/>
      <c r="C11" s="38">
        <f>(B12-B10)*1000</f>
        <v>31.999999999982265</v>
      </c>
      <c r="D11" s="46"/>
      <c r="E11" s="43">
        <f>(D10+D12)/2</f>
        <v>0</v>
      </c>
      <c r="F11" s="47">
        <f>C11*E11</f>
        <v>0</v>
      </c>
      <c r="G11" s="46"/>
      <c r="H11" s="43">
        <f>(G10+G12)/2</f>
        <v>0</v>
      </c>
      <c r="I11" s="48">
        <f>C11*H11</f>
        <v>0</v>
      </c>
      <c r="J11" s="46"/>
      <c r="K11" s="43">
        <f>(J10+J12)/2</f>
        <v>4.8499999999999996</v>
      </c>
      <c r="L11" s="47">
        <f>C11*K11</f>
        <v>155.19999999991398</v>
      </c>
      <c r="M11" s="46"/>
      <c r="N11" s="43">
        <f>(M10+M12)/2</f>
        <v>1.365</v>
      </c>
      <c r="O11" s="47">
        <f>C11*N11</f>
        <v>43.679999999975792</v>
      </c>
      <c r="P11" s="49"/>
      <c r="Q11" s="43">
        <f>(P10+P12)/2</f>
        <v>11.66</v>
      </c>
      <c r="R11" s="47">
        <f>C11*Q11</f>
        <v>373.11999999979321</v>
      </c>
      <c r="S11" s="49"/>
      <c r="T11" s="44">
        <f>(S10+S12)/2</f>
        <v>1.7974999999999999</v>
      </c>
      <c r="U11" s="47">
        <f>C11*T11</f>
        <v>57.519999999968114</v>
      </c>
      <c r="V11" s="46"/>
      <c r="W11" s="43">
        <f>(V10+V12)/2</f>
        <v>9.5</v>
      </c>
      <c r="X11" s="48">
        <f>C11*W11</f>
        <v>303.99999999983152</v>
      </c>
      <c r="Y11" s="46"/>
      <c r="Z11" s="43">
        <f>(Y10+Y12)/2</f>
        <v>2.8099999999999996</v>
      </c>
      <c r="AA11" s="48">
        <f>C11*Z11</f>
        <v>89.91999999995015</v>
      </c>
      <c r="AB11" s="46"/>
      <c r="AC11" s="43">
        <f>(AB10+AB12)/2</f>
        <v>9</v>
      </c>
      <c r="AD11" s="47">
        <f>C11*AC11</f>
        <v>287.99999999984038</v>
      </c>
      <c r="AE11" s="46"/>
      <c r="AF11" s="43">
        <v>4.5999999999999996</v>
      </c>
      <c r="AG11" s="47">
        <f>C11*AF11</f>
        <v>147.19999999991842</v>
      </c>
      <c r="AH11" s="46"/>
      <c r="AI11" s="43">
        <f>(AH10+AH12)/2</f>
        <v>1.38</v>
      </c>
      <c r="AJ11" s="47">
        <f>C11*AI11</f>
        <v>44.159999999975525</v>
      </c>
    </row>
    <row r="12" spans="1:44" s="45" customFormat="1" ht="11.25" customHeight="1" x14ac:dyDescent="0.2">
      <c r="A12" s="36">
        <f>A10+1</f>
        <v>3</v>
      </c>
      <c r="B12" s="37">
        <v>454.78199999999998</v>
      </c>
      <c r="C12" s="38"/>
      <c r="D12" s="39"/>
      <c r="E12" s="40"/>
      <c r="F12" s="41"/>
      <c r="G12" s="39"/>
      <c r="H12" s="40"/>
      <c r="I12" s="42"/>
      <c r="J12" s="39">
        <v>5.2</v>
      </c>
      <c r="K12" s="40"/>
      <c r="L12" s="42"/>
      <c r="M12" s="39">
        <v>1</v>
      </c>
      <c r="N12" s="43"/>
      <c r="O12" s="41"/>
      <c r="P12" s="39">
        <v>12.2</v>
      </c>
      <c r="Q12" s="43"/>
      <c r="R12" s="41"/>
      <c r="S12" s="39">
        <v>1.79</v>
      </c>
      <c r="T12" s="44"/>
      <c r="U12" s="41"/>
      <c r="V12" s="39">
        <v>10</v>
      </c>
      <c r="W12" s="43"/>
      <c r="X12" s="41"/>
      <c r="Y12" s="39">
        <v>2.84</v>
      </c>
      <c r="Z12" s="43"/>
      <c r="AA12" s="41"/>
      <c r="AB12" s="39">
        <v>9</v>
      </c>
      <c r="AC12" s="40"/>
      <c r="AD12" s="41"/>
      <c r="AE12" s="39">
        <v>5.2</v>
      </c>
      <c r="AF12" s="40"/>
      <c r="AG12" s="41"/>
      <c r="AH12" s="39">
        <v>1.06</v>
      </c>
      <c r="AI12" s="40"/>
      <c r="AJ12" s="41"/>
    </row>
    <row r="13" spans="1:44" s="45" customFormat="1" ht="11.25" customHeight="1" x14ac:dyDescent="0.2">
      <c r="A13" s="83" t="s">
        <v>17</v>
      </c>
      <c r="B13" s="55"/>
      <c r="C13" s="56"/>
      <c r="D13" s="57"/>
      <c r="E13" s="58"/>
      <c r="F13" s="65"/>
      <c r="G13" s="57"/>
      <c r="H13" s="58"/>
      <c r="I13" s="66"/>
      <c r="J13" s="57"/>
      <c r="K13" s="58"/>
      <c r="L13" s="65"/>
      <c r="M13" s="57"/>
      <c r="N13" s="58"/>
      <c r="O13" s="65"/>
      <c r="P13" s="57"/>
      <c r="Q13" s="58"/>
      <c r="R13" s="65"/>
      <c r="S13" s="57"/>
      <c r="T13" s="58"/>
      <c r="U13" s="65"/>
      <c r="V13" s="57"/>
      <c r="W13" s="58"/>
      <c r="X13" s="66"/>
      <c r="Y13" s="57"/>
      <c r="Z13" s="58"/>
      <c r="AA13" s="66"/>
      <c r="AB13" s="57"/>
      <c r="AC13" s="58"/>
      <c r="AD13" s="65"/>
      <c r="AE13" s="57"/>
      <c r="AF13" s="58"/>
      <c r="AG13" s="65"/>
      <c r="AH13" s="57"/>
      <c r="AI13" s="58"/>
      <c r="AJ13" s="65"/>
    </row>
    <row r="14" spans="1:44" s="45" customFormat="1" ht="11.25" customHeight="1" x14ac:dyDescent="0.2">
      <c r="A14" s="36">
        <f>A12+1</f>
        <v>4</v>
      </c>
      <c r="B14" s="37">
        <v>454.78199999999998</v>
      </c>
      <c r="C14" s="38"/>
      <c r="D14" s="39"/>
      <c r="E14" s="40"/>
      <c r="F14" s="41"/>
      <c r="G14" s="39"/>
      <c r="H14" s="40"/>
      <c r="I14" s="42"/>
      <c r="J14" s="39">
        <v>3</v>
      </c>
      <c r="K14" s="40"/>
      <c r="L14" s="42"/>
      <c r="M14" s="39">
        <v>0.84</v>
      </c>
      <c r="N14" s="43"/>
      <c r="O14" s="41"/>
      <c r="P14" s="39">
        <v>9.1</v>
      </c>
      <c r="Q14" s="43"/>
      <c r="R14" s="41"/>
      <c r="S14" s="39">
        <v>1.86</v>
      </c>
      <c r="T14" s="44"/>
      <c r="U14" s="41"/>
      <c r="V14" s="39">
        <v>10.1</v>
      </c>
      <c r="W14" s="43"/>
      <c r="X14" s="41"/>
      <c r="Y14" s="39">
        <v>2.92</v>
      </c>
      <c r="Z14" s="43"/>
      <c r="AA14" s="41"/>
      <c r="AB14" s="39">
        <v>10.1</v>
      </c>
      <c r="AC14" s="40"/>
      <c r="AD14" s="41"/>
      <c r="AE14" s="39">
        <v>2.8</v>
      </c>
      <c r="AF14" s="40"/>
      <c r="AG14" s="41"/>
      <c r="AH14" s="39">
        <v>0.74</v>
      </c>
      <c r="AI14" s="40"/>
      <c r="AJ14" s="41"/>
    </row>
    <row r="15" spans="1:44" s="45" customFormat="1" ht="11.25" customHeight="1" x14ac:dyDescent="0.2">
      <c r="A15" s="36"/>
      <c r="B15" s="37"/>
      <c r="C15" s="38">
        <f>(B16-B14)*1000</f>
        <v>30.000000000029559</v>
      </c>
      <c r="D15" s="46"/>
      <c r="E15" s="43">
        <f>(D14+D16)/2</f>
        <v>0</v>
      </c>
      <c r="F15" s="47">
        <f>C15*E15</f>
        <v>0</v>
      </c>
      <c r="G15" s="46"/>
      <c r="H15" s="43">
        <f>(G14+G16)/2</f>
        <v>0</v>
      </c>
      <c r="I15" s="48">
        <f>C15*H15</f>
        <v>0</v>
      </c>
      <c r="J15" s="46"/>
      <c r="K15" s="43">
        <f>(J14+J16)/2</f>
        <v>3</v>
      </c>
      <c r="L15" s="47">
        <f>C15*K15</f>
        <v>90.000000000088676</v>
      </c>
      <c r="M15" s="46"/>
      <c r="N15" s="43">
        <f>(M14+M16)/2</f>
        <v>0.84</v>
      </c>
      <c r="O15" s="47">
        <f>C15*N15</f>
        <v>25.200000000024829</v>
      </c>
      <c r="P15" s="46"/>
      <c r="Q15" s="43">
        <f>(P14+P16)/2</f>
        <v>9.1</v>
      </c>
      <c r="R15" s="47">
        <f>C15*Q15</f>
        <v>273.00000000026898</v>
      </c>
      <c r="S15" s="49"/>
      <c r="T15" s="44">
        <f>(S14+S16)/2</f>
        <v>1.86</v>
      </c>
      <c r="U15" s="47">
        <f>C15*T15</f>
        <v>55.800000000054979</v>
      </c>
      <c r="V15" s="46"/>
      <c r="W15" s="43">
        <f>(V14+V16)/2</f>
        <v>10.1</v>
      </c>
      <c r="X15" s="48">
        <f>C15*W15</f>
        <v>303.00000000029854</v>
      </c>
      <c r="Y15" s="46"/>
      <c r="Z15" s="43">
        <f>(Y14+Y16)/2</f>
        <v>2.92</v>
      </c>
      <c r="AA15" s="48">
        <f>C15*Z15</f>
        <v>87.600000000086311</v>
      </c>
      <c r="AB15" s="46"/>
      <c r="AC15" s="43">
        <f>(AB14+AB16)/2</f>
        <v>8.85</v>
      </c>
      <c r="AD15" s="47">
        <f>C15*AC15</f>
        <v>265.50000000026159</v>
      </c>
      <c r="AE15" s="46"/>
      <c r="AF15" s="43">
        <f>(AE14+AE16)/2</f>
        <v>2.8</v>
      </c>
      <c r="AG15" s="47">
        <f>C15*AF15</f>
        <v>84.000000000082764</v>
      </c>
      <c r="AH15" s="46"/>
      <c r="AI15" s="43">
        <v>0.76</v>
      </c>
      <c r="AJ15" s="47">
        <f>C15*AI15</f>
        <v>22.800000000022465</v>
      </c>
    </row>
    <row r="16" spans="1:44" s="45" customFormat="1" ht="11.25" customHeight="1" x14ac:dyDescent="0.2">
      <c r="A16" s="36">
        <f>A14+1</f>
        <v>5</v>
      </c>
      <c r="B16" s="37">
        <v>454.81200000000001</v>
      </c>
      <c r="C16" s="38"/>
      <c r="D16" s="39"/>
      <c r="E16" s="40"/>
      <c r="F16" s="41"/>
      <c r="G16" s="39"/>
      <c r="H16" s="40"/>
      <c r="I16" s="42"/>
      <c r="J16" s="39">
        <v>3</v>
      </c>
      <c r="K16" s="40"/>
      <c r="L16" s="42"/>
      <c r="M16" s="39">
        <v>0.84</v>
      </c>
      <c r="N16" s="43"/>
      <c r="O16" s="41"/>
      <c r="P16" s="39">
        <v>9.1</v>
      </c>
      <c r="Q16" s="43"/>
      <c r="R16" s="41"/>
      <c r="S16" s="39">
        <v>1.86</v>
      </c>
      <c r="T16" s="44"/>
      <c r="U16" s="41"/>
      <c r="V16" s="39">
        <v>10.1</v>
      </c>
      <c r="W16" s="43"/>
      <c r="X16" s="41"/>
      <c r="Y16" s="39">
        <v>2.92</v>
      </c>
      <c r="Z16" s="43"/>
      <c r="AA16" s="41"/>
      <c r="AB16" s="39">
        <v>7.6</v>
      </c>
      <c r="AC16" s="40"/>
      <c r="AD16" s="41"/>
      <c r="AE16" s="39">
        <v>2.8</v>
      </c>
      <c r="AF16" s="40"/>
      <c r="AG16" s="41"/>
      <c r="AH16" s="39">
        <v>0.74</v>
      </c>
      <c r="AI16" s="40"/>
      <c r="AJ16" s="41"/>
    </row>
    <row r="17" spans="1:36" s="53" customFormat="1" ht="11.25" customHeight="1" x14ac:dyDescent="0.2">
      <c r="A17" s="84"/>
      <c r="B17" s="55"/>
      <c r="C17" s="56"/>
      <c r="D17" s="57"/>
      <c r="E17" s="58"/>
      <c r="F17" s="59"/>
      <c r="G17" s="57"/>
      <c r="H17" s="58"/>
      <c r="I17" s="60"/>
      <c r="J17" s="57"/>
      <c r="K17" s="58"/>
      <c r="L17" s="59"/>
      <c r="M17" s="57"/>
      <c r="N17" s="58"/>
      <c r="O17" s="59"/>
      <c r="P17" s="57"/>
      <c r="Q17" s="58"/>
      <c r="R17" s="59"/>
      <c r="S17" s="57"/>
      <c r="T17" s="58"/>
      <c r="U17" s="59"/>
      <c r="V17" s="57"/>
      <c r="W17" s="58"/>
      <c r="X17" s="60"/>
      <c r="Y17" s="57"/>
      <c r="Z17" s="58"/>
      <c r="AA17" s="60"/>
      <c r="AB17" s="57"/>
      <c r="AC17" s="58"/>
      <c r="AD17" s="59"/>
      <c r="AE17" s="57"/>
      <c r="AF17" s="58"/>
      <c r="AG17" s="59"/>
      <c r="AH17" s="57"/>
      <c r="AI17" s="58"/>
      <c r="AJ17" s="59"/>
    </row>
    <row r="18" spans="1:36" s="45" customFormat="1" ht="11.25" customHeight="1" x14ac:dyDescent="0.2">
      <c r="A18" s="36">
        <f>A16+1</f>
        <v>6</v>
      </c>
      <c r="B18" s="37">
        <v>454.81200000000001</v>
      </c>
      <c r="C18" s="38"/>
      <c r="D18" s="39"/>
      <c r="E18" s="40"/>
      <c r="F18" s="41"/>
      <c r="G18" s="39"/>
      <c r="H18" s="40"/>
      <c r="I18" s="42"/>
      <c r="J18" s="39">
        <v>1.8</v>
      </c>
      <c r="K18" s="40"/>
      <c r="L18" s="42"/>
      <c r="M18" s="39">
        <v>0.7</v>
      </c>
      <c r="N18" s="43"/>
      <c r="O18" s="41"/>
      <c r="P18" s="39">
        <v>8.82</v>
      </c>
      <c r="Q18" s="43"/>
      <c r="R18" s="41"/>
      <c r="S18" s="39">
        <v>2.0299999999999998</v>
      </c>
      <c r="T18" s="44"/>
      <c r="U18" s="41"/>
      <c r="V18" s="39">
        <v>10</v>
      </c>
      <c r="W18" s="43"/>
      <c r="X18" s="41"/>
      <c r="Y18" s="39">
        <v>2.74</v>
      </c>
      <c r="Z18" s="43"/>
      <c r="AA18" s="41"/>
      <c r="AB18" s="39">
        <v>7</v>
      </c>
      <c r="AC18" s="40"/>
      <c r="AD18" s="41"/>
      <c r="AE18" s="39">
        <v>1.92</v>
      </c>
      <c r="AF18" s="40"/>
      <c r="AG18" s="41"/>
      <c r="AH18" s="39">
        <v>0.76</v>
      </c>
      <c r="AI18" s="40"/>
      <c r="AJ18" s="41"/>
    </row>
    <row r="19" spans="1:36" s="45" customFormat="1" ht="11.25" customHeight="1" x14ac:dyDescent="0.2">
      <c r="A19" s="36"/>
      <c r="B19" s="37"/>
      <c r="C19" s="38">
        <f>(B20-B18)*1000</f>
        <v>111.99999999996635</v>
      </c>
      <c r="D19" s="46"/>
      <c r="E19" s="43">
        <f>(D18+D20)/2</f>
        <v>0</v>
      </c>
      <c r="F19" s="47">
        <f>C19*E19</f>
        <v>0</v>
      </c>
      <c r="G19" s="46"/>
      <c r="H19" s="43">
        <f>(G18+G20)/2</f>
        <v>0</v>
      </c>
      <c r="I19" s="48">
        <f>C19*H19</f>
        <v>0</v>
      </c>
      <c r="J19" s="46"/>
      <c r="K19" s="43">
        <f>(J18+J20)/2</f>
        <v>1.82</v>
      </c>
      <c r="L19" s="47">
        <f>C19*K19</f>
        <v>203.83999999993875</v>
      </c>
      <c r="M19" s="46"/>
      <c r="N19" s="43">
        <f>(M18+M20)/2</f>
        <v>0.71</v>
      </c>
      <c r="O19" s="47">
        <f>C19*N19</f>
        <v>79.519999999976108</v>
      </c>
      <c r="P19" s="46"/>
      <c r="Q19" s="43">
        <f>(P18+P20)/2</f>
        <v>8.5850000000000009</v>
      </c>
      <c r="R19" s="47">
        <f>C19*Q19</f>
        <v>961.51999999971122</v>
      </c>
      <c r="S19" s="49"/>
      <c r="T19" s="44">
        <f>(S18+S20)/2</f>
        <v>2.0299999999999998</v>
      </c>
      <c r="U19" s="47">
        <f>C19*T19</f>
        <v>227.35999999993166</v>
      </c>
      <c r="V19" s="46"/>
      <c r="W19" s="43">
        <f>(V18+V20)/2</f>
        <v>10</v>
      </c>
      <c r="X19" s="48">
        <f>C19*W19</f>
        <v>1119.9999999996635</v>
      </c>
      <c r="Y19" s="46"/>
      <c r="Z19" s="43">
        <f>(Y18+Y20)/2</f>
        <v>2.77</v>
      </c>
      <c r="AA19" s="48">
        <f>C19*Z19</f>
        <v>310.23999999990679</v>
      </c>
      <c r="AB19" s="46"/>
      <c r="AC19" s="43">
        <f>(AB18+AB20)/2</f>
        <v>7</v>
      </c>
      <c r="AD19" s="47">
        <f>C19*AC19</f>
        <v>783.99999999976444</v>
      </c>
      <c r="AE19" s="46"/>
      <c r="AF19" s="43">
        <f>(AE18+AE20)/2</f>
        <v>1.92</v>
      </c>
      <c r="AG19" s="47">
        <f>C19*AF19</f>
        <v>215.03999999993539</v>
      </c>
      <c r="AH19" s="46"/>
      <c r="AI19" s="43">
        <f>(AH18+AH20)/2</f>
        <v>0.76</v>
      </c>
      <c r="AJ19" s="47">
        <f>C19*AI19</f>
        <v>85.119999999974425</v>
      </c>
    </row>
    <row r="20" spans="1:36" s="45" customFormat="1" ht="11.25" customHeight="1" x14ac:dyDescent="0.2">
      <c r="A20" s="36">
        <f>A18+1</f>
        <v>7</v>
      </c>
      <c r="B20" s="37">
        <v>454.92399999999998</v>
      </c>
      <c r="C20" s="38"/>
      <c r="D20" s="39"/>
      <c r="E20" s="40"/>
      <c r="F20" s="41"/>
      <c r="G20" s="39"/>
      <c r="H20" s="40"/>
      <c r="I20" s="42"/>
      <c r="J20" s="39">
        <v>1.84</v>
      </c>
      <c r="K20" s="40"/>
      <c r="L20" s="42">
        <v>1.3</v>
      </c>
      <c r="M20" s="39">
        <v>0.72</v>
      </c>
      <c r="N20" s="43"/>
      <c r="O20" s="41"/>
      <c r="P20" s="39">
        <v>8.35</v>
      </c>
      <c r="Q20" s="43"/>
      <c r="R20" s="41"/>
      <c r="S20" s="39">
        <v>2.0299999999999998</v>
      </c>
      <c r="T20" s="44"/>
      <c r="U20" s="41"/>
      <c r="V20" s="39">
        <v>10</v>
      </c>
      <c r="W20" s="43"/>
      <c r="X20" s="41"/>
      <c r="Y20" s="39">
        <v>2.8</v>
      </c>
      <c r="Z20" s="43"/>
      <c r="AA20" s="41"/>
      <c r="AB20" s="39">
        <v>7</v>
      </c>
      <c r="AC20" s="40"/>
      <c r="AD20" s="41"/>
      <c r="AE20" s="39">
        <v>1.92</v>
      </c>
      <c r="AF20" s="40"/>
      <c r="AG20" s="41"/>
      <c r="AH20" s="39">
        <v>0.76</v>
      </c>
      <c r="AI20" s="40"/>
      <c r="AJ20" s="41"/>
    </row>
    <row r="21" spans="1:36" s="53" customFormat="1" ht="11.25" customHeight="1" x14ac:dyDescent="0.2">
      <c r="A21" s="83" t="s">
        <v>19</v>
      </c>
      <c r="B21" s="55"/>
      <c r="C21" s="56"/>
      <c r="D21" s="57"/>
      <c r="E21" s="58"/>
      <c r="F21" s="59"/>
      <c r="G21" s="57"/>
      <c r="H21" s="58"/>
      <c r="I21" s="60"/>
      <c r="J21" s="57"/>
      <c r="K21" s="58"/>
      <c r="L21" s="59"/>
      <c r="M21" s="57"/>
      <c r="N21" s="58"/>
      <c r="O21" s="59"/>
      <c r="P21" s="57"/>
      <c r="Q21" s="58"/>
      <c r="R21" s="59"/>
      <c r="S21" s="57"/>
      <c r="T21" s="58"/>
      <c r="U21" s="59"/>
      <c r="V21" s="57"/>
      <c r="W21" s="58"/>
      <c r="X21" s="60"/>
      <c r="Y21" s="57"/>
      <c r="Z21" s="58"/>
      <c r="AA21" s="60"/>
      <c r="AB21" s="57"/>
      <c r="AC21" s="58"/>
      <c r="AD21" s="59"/>
      <c r="AE21" s="57"/>
      <c r="AF21" s="58"/>
      <c r="AG21" s="59"/>
      <c r="AH21" s="57"/>
      <c r="AI21" s="58"/>
      <c r="AJ21" s="59"/>
    </row>
    <row r="22" spans="1:36" s="45" customFormat="1" ht="11.25" customHeight="1" x14ac:dyDescent="0.2">
      <c r="A22" s="36">
        <f>A20+1</f>
        <v>8</v>
      </c>
      <c r="B22" s="37">
        <v>454.92399999999998</v>
      </c>
      <c r="C22" s="38"/>
      <c r="D22" s="39"/>
      <c r="E22" s="40"/>
      <c r="F22" s="41"/>
      <c r="G22" s="39"/>
      <c r="H22" s="40"/>
      <c r="I22" s="42"/>
      <c r="J22" s="39">
        <v>1.23</v>
      </c>
      <c r="K22" s="40"/>
      <c r="L22" s="42"/>
      <c r="M22" s="39">
        <v>0.54</v>
      </c>
      <c r="N22" s="43"/>
      <c r="O22" s="41"/>
      <c r="P22" s="39">
        <v>3.63</v>
      </c>
      <c r="Q22" s="43"/>
      <c r="R22" s="41"/>
      <c r="S22" s="39">
        <v>0</v>
      </c>
      <c r="T22" s="44"/>
      <c r="U22" s="41"/>
      <c r="V22" s="39">
        <v>5.14</v>
      </c>
      <c r="W22" s="43"/>
      <c r="X22" s="41"/>
      <c r="Y22" s="39">
        <v>1</v>
      </c>
      <c r="Z22" s="43"/>
      <c r="AA22" s="41"/>
      <c r="AB22" s="39">
        <v>0</v>
      </c>
      <c r="AC22" s="40"/>
      <c r="AD22" s="41"/>
      <c r="AE22" s="39">
        <v>1.3</v>
      </c>
      <c r="AF22" s="40"/>
      <c r="AG22" s="41"/>
      <c r="AH22" s="39">
        <v>0.52</v>
      </c>
      <c r="AI22" s="40"/>
      <c r="AJ22" s="41"/>
    </row>
    <row r="23" spans="1:36" s="45" customFormat="1" ht="11.25" customHeight="1" x14ac:dyDescent="0.2">
      <c r="A23" s="54" t="s">
        <v>23</v>
      </c>
      <c r="B23" s="37"/>
      <c r="C23" s="38">
        <f>(B24-B22)*1000</f>
        <v>30.000000000029559</v>
      </c>
      <c r="D23" s="46"/>
      <c r="E23" s="43">
        <f>(D22+D24)/2</f>
        <v>0</v>
      </c>
      <c r="F23" s="47">
        <f>C23*E23</f>
        <v>0</v>
      </c>
      <c r="G23" s="46"/>
      <c r="H23" s="43">
        <f>(G22+G24)/2</f>
        <v>0</v>
      </c>
      <c r="I23" s="48">
        <f>C23*H23</f>
        <v>0</v>
      </c>
      <c r="J23" s="46"/>
      <c r="K23" s="43">
        <f>(J22+J24)/2</f>
        <v>1.23</v>
      </c>
      <c r="L23" s="47">
        <f>C23*K23</f>
        <v>36.900000000036357</v>
      </c>
      <c r="M23" s="46"/>
      <c r="N23" s="43">
        <f>(M22+M24)/2</f>
        <v>0.54</v>
      </c>
      <c r="O23" s="47">
        <f>C23*N23</f>
        <v>16.200000000015962</v>
      </c>
      <c r="P23" s="46"/>
      <c r="Q23" s="43">
        <f>(P22+P24)/2</f>
        <v>3.63</v>
      </c>
      <c r="R23" s="47">
        <f>C23*Q23</f>
        <v>108.9000000001073</v>
      </c>
      <c r="S23" s="49"/>
      <c r="T23" s="44">
        <f>(S22+S24)/2</f>
        <v>0</v>
      </c>
      <c r="U23" s="47">
        <f>C23*T23</f>
        <v>0</v>
      </c>
      <c r="V23" s="46"/>
      <c r="W23" s="43">
        <f>(V22+V24)/2</f>
        <v>5.14</v>
      </c>
      <c r="X23" s="48">
        <f>C23*W23</f>
        <v>154.20000000015193</v>
      </c>
      <c r="Y23" s="46"/>
      <c r="Z23" s="43">
        <f>(Y22+Y24)/2</f>
        <v>1</v>
      </c>
      <c r="AA23" s="48">
        <f>C23*Z23</f>
        <v>30.000000000029559</v>
      </c>
      <c r="AB23" s="46"/>
      <c r="AC23" s="43">
        <f>(AB22+AB24)/2</f>
        <v>0</v>
      </c>
      <c r="AD23" s="47">
        <f>C23*AC23</f>
        <v>0</v>
      </c>
      <c r="AE23" s="46"/>
      <c r="AF23" s="43">
        <f>(AE22+AE24)/2</f>
        <v>1.3</v>
      </c>
      <c r="AG23" s="47">
        <f>C23*AF23</f>
        <v>39.000000000038426</v>
      </c>
      <c r="AH23" s="46"/>
      <c r="AI23" s="43">
        <v>0.53</v>
      </c>
      <c r="AJ23" s="47">
        <f>C23*AI23</f>
        <v>15.900000000015666</v>
      </c>
    </row>
    <row r="24" spans="1:36" s="45" customFormat="1" ht="11.25" customHeight="1" x14ac:dyDescent="0.2">
      <c r="A24" s="36">
        <f>A22+1</f>
        <v>9</v>
      </c>
      <c r="B24" s="37">
        <v>454.95400000000001</v>
      </c>
      <c r="C24" s="38"/>
      <c r="D24" s="39"/>
      <c r="E24" s="40"/>
      <c r="F24" s="41"/>
      <c r="G24" s="39"/>
      <c r="H24" s="40"/>
      <c r="I24" s="42"/>
      <c r="J24" s="39">
        <v>1.23</v>
      </c>
      <c r="K24" s="40"/>
      <c r="L24" s="42"/>
      <c r="M24" s="39">
        <v>0.54</v>
      </c>
      <c r="N24" s="43"/>
      <c r="O24" s="41"/>
      <c r="P24" s="39">
        <v>3.63</v>
      </c>
      <c r="Q24" s="43"/>
      <c r="R24" s="41"/>
      <c r="S24" s="39">
        <v>0</v>
      </c>
      <c r="T24" s="44"/>
      <c r="U24" s="41"/>
      <c r="V24" s="39">
        <v>5.14</v>
      </c>
      <c r="W24" s="43"/>
      <c r="X24" s="41"/>
      <c r="Y24" s="39">
        <v>1</v>
      </c>
      <c r="Z24" s="43"/>
      <c r="AA24" s="41"/>
      <c r="AB24" s="39">
        <v>0</v>
      </c>
      <c r="AC24" s="40"/>
      <c r="AD24" s="41"/>
      <c r="AE24" s="39">
        <v>1.3</v>
      </c>
      <c r="AF24" s="40"/>
      <c r="AG24" s="41"/>
      <c r="AH24" s="39">
        <v>0.52</v>
      </c>
      <c r="AI24" s="40"/>
      <c r="AJ24" s="41"/>
    </row>
    <row r="25" spans="1:36" s="53" customFormat="1" ht="11.25" customHeight="1" x14ac:dyDescent="0.2">
      <c r="A25" s="84"/>
      <c r="B25" s="55"/>
      <c r="C25" s="56"/>
      <c r="D25" s="57"/>
      <c r="E25" s="58"/>
      <c r="F25" s="59"/>
      <c r="G25" s="57"/>
      <c r="H25" s="58"/>
      <c r="I25" s="60"/>
      <c r="J25" s="57"/>
      <c r="K25" s="58"/>
      <c r="L25" s="59"/>
      <c r="M25" s="57"/>
      <c r="N25" s="58"/>
      <c r="O25" s="59"/>
      <c r="P25" s="57"/>
      <c r="Q25" s="58"/>
      <c r="R25" s="59"/>
      <c r="S25" s="57"/>
      <c r="T25" s="58"/>
      <c r="U25" s="59"/>
      <c r="V25" s="57"/>
      <c r="W25" s="58"/>
      <c r="X25" s="60"/>
      <c r="Y25" s="57"/>
      <c r="Z25" s="58"/>
      <c r="AA25" s="60"/>
      <c r="AB25" s="57"/>
      <c r="AC25" s="58"/>
      <c r="AD25" s="59"/>
      <c r="AE25" s="57"/>
      <c r="AF25" s="58"/>
      <c r="AG25" s="59"/>
      <c r="AH25" s="57"/>
      <c r="AI25" s="58"/>
      <c r="AJ25" s="59"/>
    </row>
    <row r="26" spans="1:36" s="45" customFormat="1" ht="11.25" customHeight="1" x14ac:dyDescent="0.2">
      <c r="A26" s="36">
        <f>A24+1</f>
        <v>10</v>
      </c>
      <c r="B26" s="37">
        <v>454.95400000000001</v>
      </c>
      <c r="C26" s="38"/>
      <c r="D26" s="39"/>
      <c r="E26" s="40"/>
      <c r="F26" s="41"/>
      <c r="G26" s="39"/>
      <c r="H26" s="40"/>
      <c r="I26" s="42"/>
      <c r="J26" s="39">
        <v>1.23</v>
      </c>
      <c r="K26" s="40"/>
      <c r="L26" s="42"/>
      <c r="M26" s="39">
        <v>0.54</v>
      </c>
      <c r="N26" s="43"/>
      <c r="O26" s="41"/>
      <c r="P26" s="39">
        <v>3.95</v>
      </c>
      <c r="Q26" s="43"/>
      <c r="R26" s="41"/>
      <c r="S26" s="39">
        <v>2.6</v>
      </c>
      <c r="T26" s="44"/>
      <c r="U26" s="41"/>
      <c r="V26" s="39">
        <v>10.199999999999999</v>
      </c>
      <c r="W26" s="43"/>
      <c r="X26" s="41"/>
      <c r="Y26" s="39">
        <v>2.8</v>
      </c>
      <c r="Z26" s="43"/>
      <c r="AA26" s="41"/>
      <c r="AB26" s="39">
        <v>7</v>
      </c>
      <c r="AC26" s="40"/>
      <c r="AD26" s="41"/>
      <c r="AE26" s="39">
        <v>1.3</v>
      </c>
      <c r="AF26" s="40"/>
      <c r="AG26" s="41"/>
      <c r="AH26" s="39">
        <v>0.52</v>
      </c>
      <c r="AI26" s="40"/>
      <c r="AJ26" s="41"/>
    </row>
    <row r="27" spans="1:36" s="45" customFormat="1" ht="11.25" customHeight="1" x14ac:dyDescent="0.2">
      <c r="A27" s="36"/>
      <c r="B27" s="37"/>
      <c r="C27" s="38">
        <f>(B28-B26)*1000</f>
        <v>81.999999999993634</v>
      </c>
      <c r="D27" s="46"/>
      <c r="E27" s="43">
        <f>(D26+D28)/2</f>
        <v>0</v>
      </c>
      <c r="F27" s="47">
        <f>C27*E27</f>
        <v>0</v>
      </c>
      <c r="G27" s="46"/>
      <c r="H27" s="43">
        <f>(G26+G28)/2</f>
        <v>0</v>
      </c>
      <c r="I27" s="48">
        <f>C27*H27</f>
        <v>0</v>
      </c>
      <c r="J27" s="46"/>
      <c r="K27" s="43">
        <f>(J26+J28)/2</f>
        <v>1.23</v>
      </c>
      <c r="L27" s="47">
        <f>C27*K27</f>
        <v>100.85999999999217</v>
      </c>
      <c r="M27" s="46"/>
      <c r="N27" s="43">
        <f>(M26+M28)/2</f>
        <v>0.54</v>
      </c>
      <c r="O27" s="47">
        <f>C27*N27</f>
        <v>44.279999999996562</v>
      </c>
      <c r="P27" s="46"/>
      <c r="Q27" s="43">
        <f>(P26+P28)/2</f>
        <v>4.0250000000000004</v>
      </c>
      <c r="R27" s="47">
        <f>C27*Q27</f>
        <v>330.04999999997443</v>
      </c>
      <c r="S27" s="49"/>
      <c r="T27" s="44">
        <v>2.0499999999999998</v>
      </c>
      <c r="U27" s="47">
        <f>C27*T27</f>
        <v>168.09999999998692</v>
      </c>
      <c r="V27" s="46"/>
      <c r="W27" s="43">
        <v>10.199999999999999</v>
      </c>
      <c r="X27" s="48">
        <f>C27*W27</f>
        <v>836.39999999993495</v>
      </c>
      <c r="Y27" s="46"/>
      <c r="Z27" s="43">
        <v>2.75</v>
      </c>
      <c r="AA27" s="48">
        <f>C27*Z27</f>
        <v>225.49999999998249</v>
      </c>
      <c r="AB27" s="46"/>
      <c r="AC27" s="43">
        <v>7.4</v>
      </c>
      <c r="AD27" s="47">
        <f>C27*AC27</f>
        <v>606.79999999995289</v>
      </c>
      <c r="AE27" s="46"/>
      <c r="AF27" s="43">
        <f>(AE26+AE28)/2</f>
        <v>1.3</v>
      </c>
      <c r="AG27" s="47">
        <f>C27*AF27</f>
        <v>106.59999999999172</v>
      </c>
      <c r="AH27" s="46"/>
      <c r="AI27" s="43">
        <v>0.53</v>
      </c>
      <c r="AJ27" s="47">
        <f>C27*AI27</f>
        <v>43.459999999996626</v>
      </c>
    </row>
    <row r="28" spans="1:36" s="45" customFormat="1" ht="11.25" customHeight="1" x14ac:dyDescent="0.2">
      <c r="A28" s="36">
        <f>A26+1</f>
        <v>11</v>
      </c>
      <c r="B28" s="85">
        <v>455.036</v>
      </c>
      <c r="C28" s="38"/>
      <c r="D28" s="39"/>
      <c r="E28" s="40"/>
      <c r="F28" s="41"/>
      <c r="G28" s="39"/>
      <c r="H28" s="40"/>
      <c r="I28" s="42"/>
      <c r="J28" s="39">
        <v>1.23</v>
      </c>
      <c r="K28" s="40"/>
      <c r="L28" s="42"/>
      <c r="M28" s="39">
        <v>0.54</v>
      </c>
      <c r="N28" s="43"/>
      <c r="O28" s="41"/>
      <c r="P28" s="39">
        <v>4.0999999999999996</v>
      </c>
      <c r="Q28" s="43"/>
      <c r="R28" s="41"/>
      <c r="S28" s="39">
        <v>2.65</v>
      </c>
      <c r="T28" s="44"/>
      <c r="U28" s="41"/>
      <c r="V28" s="39">
        <v>10.220000000000001</v>
      </c>
      <c r="W28" s="43"/>
      <c r="X28" s="41"/>
      <c r="Y28" s="39">
        <v>2.8</v>
      </c>
      <c r="Z28" s="43"/>
      <c r="AA28" s="41"/>
      <c r="AB28" s="39">
        <v>7</v>
      </c>
      <c r="AC28" s="40"/>
      <c r="AD28" s="41"/>
      <c r="AE28" s="39">
        <v>1.3</v>
      </c>
      <c r="AF28" s="40"/>
      <c r="AG28" s="41"/>
      <c r="AH28" s="39">
        <v>0.52</v>
      </c>
      <c r="AI28" s="40"/>
      <c r="AJ28" s="41"/>
    </row>
    <row r="29" spans="1:36" s="53" customFormat="1" ht="11.25" customHeight="1" x14ac:dyDescent="0.2">
      <c r="A29" s="84"/>
      <c r="B29" s="55"/>
      <c r="C29" s="56"/>
      <c r="D29" s="57"/>
      <c r="E29" s="58"/>
      <c r="F29" s="59"/>
      <c r="G29" s="57"/>
      <c r="H29" s="58"/>
      <c r="I29" s="60"/>
      <c r="J29" s="57"/>
      <c r="K29" s="58"/>
      <c r="L29" s="59"/>
      <c r="M29" s="57"/>
      <c r="N29" s="58"/>
      <c r="O29" s="59"/>
      <c r="P29" s="57"/>
      <c r="Q29" s="58"/>
      <c r="R29" s="59"/>
      <c r="S29" s="57"/>
      <c r="T29" s="58"/>
      <c r="U29" s="59"/>
      <c r="V29" s="57"/>
      <c r="W29" s="58"/>
      <c r="X29" s="60"/>
      <c r="Y29" s="57"/>
      <c r="Z29" s="58"/>
      <c r="AA29" s="60"/>
      <c r="AB29" s="57"/>
      <c r="AC29" s="58"/>
      <c r="AD29" s="59"/>
      <c r="AE29" s="57"/>
      <c r="AF29" s="58"/>
      <c r="AG29" s="59"/>
      <c r="AH29" s="57"/>
      <c r="AI29" s="58"/>
      <c r="AJ29" s="59"/>
    </row>
    <row r="30" spans="1:36" s="45" customFormat="1" ht="11.25" customHeight="1" x14ac:dyDescent="0.2">
      <c r="A30" s="36">
        <f>A28+1</f>
        <v>12</v>
      </c>
      <c r="B30" s="37">
        <v>455.036</v>
      </c>
      <c r="C30" s="38"/>
      <c r="D30" s="39"/>
      <c r="E30" s="40"/>
      <c r="F30" s="41"/>
      <c r="G30" s="39"/>
      <c r="H30" s="40"/>
      <c r="I30" s="42"/>
      <c r="J30" s="39">
        <v>1.3</v>
      </c>
      <c r="K30" s="40"/>
      <c r="L30" s="42"/>
      <c r="M30" s="39">
        <v>0.54</v>
      </c>
      <c r="N30" s="43"/>
      <c r="O30" s="41"/>
      <c r="P30" s="39">
        <v>4.8</v>
      </c>
      <c r="Q30" s="43"/>
      <c r="R30" s="41"/>
      <c r="S30" s="39">
        <v>0</v>
      </c>
      <c r="T30" s="44"/>
      <c r="U30" s="41"/>
      <c r="V30" s="39">
        <v>4.8</v>
      </c>
      <c r="W30" s="43"/>
      <c r="X30" s="41"/>
      <c r="Y30" s="39">
        <v>1.1299999999999999</v>
      </c>
      <c r="Z30" s="43"/>
      <c r="AA30" s="41"/>
      <c r="AB30" s="39">
        <v>0</v>
      </c>
      <c r="AC30" s="40"/>
      <c r="AD30" s="41"/>
      <c r="AE30" s="39">
        <v>1.3</v>
      </c>
      <c r="AF30" s="40"/>
      <c r="AG30" s="41"/>
      <c r="AH30" s="39">
        <v>0.36</v>
      </c>
      <c r="AI30" s="40"/>
      <c r="AJ30" s="41"/>
    </row>
    <row r="31" spans="1:36" s="53" customFormat="1" ht="11.25" customHeight="1" x14ac:dyDescent="0.2">
      <c r="A31" s="50" t="s">
        <v>23</v>
      </c>
      <c r="B31" s="51"/>
      <c r="C31" s="38">
        <f>(B32-B30)*1000</f>
        <v>28.999999999996362</v>
      </c>
      <c r="D31" s="46"/>
      <c r="E31" s="43">
        <f>(D30+D32)/2</f>
        <v>0</v>
      </c>
      <c r="F31" s="47">
        <f>C31*E31</f>
        <v>0</v>
      </c>
      <c r="G31" s="46"/>
      <c r="H31" s="43">
        <f>(G30+G32)/2</f>
        <v>0</v>
      </c>
      <c r="I31" s="48">
        <f>C31*H31</f>
        <v>0</v>
      </c>
      <c r="J31" s="46"/>
      <c r="K31" s="43">
        <f>(J30+J32)/2</f>
        <v>1.3</v>
      </c>
      <c r="L31" s="47">
        <f>C31*K31</f>
        <v>37.699999999995271</v>
      </c>
      <c r="M31" s="46"/>
      <c r="N31" s="43">
        <f>(M30+M32)/2</f>
        <v>0.54</v>
      </c>
      <c r="O31" s="47">
        <f>C31*N31</f>
        <v>15.659999999998037</v>
      </c>
      <c r="P31" s="49"/>
      <c r="Q31" s="43">
        <f>(P30+P32)/2</f>
        <v>4.8499999999999996</v>
      </c>
      <c r="R31" s="47">
        <f>C31*Q31</f>
        <v>140.64999999998236</v>
      </c>
      <c r="S31" s="49"/>
      <c r="T31" s="44">
        <f>(S30+S32)/2</f>
        <v>0</v>
      </c>
      <c r="U31" s="47">
        <f>C31*T31</f>
        <v>0</v>
      </c>
      <c r="V31" s="46"/>
      <c r="W31" s="43">
        <f>(V30+V32)/2</f>
        <v>4.8</v>
      </c>
      <c r="X31" s="48">
        <f>C31*W31</f>
        <v>139.19999999998254</v>
      </c>
      <c r="Y31" s="46"/>
      <c r="Z31" s="43">
        <f>(Y30+Y32)/2</f>
        <v>1.1299999999999999</v>
      </c>
      <c r="AA31" s="48">
        <f>C31*Z31</f>
        <v>32.769999999995889</v>
      </c>
      <c r="AB31" s="46"/>
      <c r="AC31" s="43">
        <f>(AB30+AB32)/2</f>
        <v>0</v>
      </c>
      <c r="AD31" s="47">
        <f>C31*AC31</f>
        <v>0</v>
      </c>
      <c r="AE31" s="46"/>
      <c r="AF31" s="43">
        <f>(AE30+AE32)/2</f>
        <v>1.3</v>
      </c>
      <c r="AG31" s="47">
        <f>C31*AF31</f>
        <v>37.699999999995271</v>
      </c>
      <c r="AH31" s="46"/>
      <c r="AI31" s="43">
        <v>0.45</v>
      </c>
      <c r="AJ31" s="47">
        <f>C31*AI31</f>
        <v>13.049999999998363</v>
      </c>
    </row>
    <row r="32" spans="1:36" s="45" customFormat="1" ht="11.25" customHeight="1" x14ac:dyDescent="0.2">
      <c r="A32" s="36">
        <f>A30+1</f>
        <v>13</v>
      </c>
      <c r="B32" s="37">
        <v>455.065</v>
      </c>
      <c r="C32" s="38"/>
      <c r="D32" s="39"/>
      <c r="E32" s="40"/>
      <c r="F32" s="41"/>
      <c r="G32" s="39"/>
      <c r="H32" s="40"/>
      <c r="I32" s="42"/>
      <c r="J32" s="39">
        <v>1.3</v>
      </c>
      <c r="K32" s="40"/>
      <c r="L32" s="42"/>
      <c r="M32" s="39">
        <v>0.54</v>
      </c>
      <c r="N32" s="43"/>
      <c r="O32" s="41"/>
      <c r="P32" s="39">
        <v>4.9000000000000004</v>
      </c>
      <c r="Q32" s="43"/>
      <c r="R32" s="41"/>
      <c r="S32" s="39">
        <v>0</v>
      </c>
      <c r="T32" s="44"/>
      <c r="U32" s="41"/>
      <c r="V32" s="39">
        <v>4.8</v>
      </c>
      <c r="W32" s="43"/>
      <c r="X32" s="41"/>
      <c r="Y32" s="39">
        <v>1.1299999999999999</v>
      </c>
      <c r="Z32" s="43"/>
      <c r="AA32" s="41"/>
      <c r="AB32" s="39">
        <v>0</v>
      </c>
      <c r="AC32" s="40"/>
      <c r="AD32" s="41"/>
      <c r="AE32" s="39">
        <v>1.3</v>
      </c>
      <c r="AF32" s="40"/>
      <c r="AG32" s="41"/>
      <c r="AH32" s="39">
        <v>0.36</v>
      </c>
      <c r="AI32" s="40"/>
      <c r="AJ32" s="41"/>
    </row>
    <row r="33" spans="1:36" s="53" customFormat="1" ht="11.25" customHeight="1" x14ac:dyDescent="0.2">
      <c r="A33" s="83"/>
      <c r="B33" s="55"/>
      <c r="C33" s="56"/>
      <c r="D33" s="57"/>
      <c r="E33" s="58"/>
      <c r="F33" s="59"/>
      <c r="G33" s="57"/>
      <c r="H33" s="58"/>
      <c r="I33" s="60"/>
      <c r="J33" s="57"/>
      <c r="K33" s="58"/>
      <c r="L33" s="59"/>
      <c r="M33" s="57"/>
      <c r="N33" s="58"/>
      <c r="O33" s="59"/>
      <c r="P33" s="57"/>
      <c r="Q33" s="58"/>
      <c r="R33" s="59"/>
      <c r="S33" s="57"/>
      <c r="T33" s="58"/>
      <c r="U33" s="59"/>
      <c r="V33" s="57"/>
      <c r="W33" s="58"/>
      <c r="X33" s="60"/>
      <c r="Y33" s="57"/>
      <c r="Z33" s="58"/>
      <c r="AA33" s="60"/>
      <c r="AB33" s="57"/>
      <c r="AC33" s="58"/>
      <c r="AD33" s="59"/>
      <c r="AE33" s="57"/>
      <c r="AF33" s="58"/>
      <c r="AG33" s="59"/>
      <c r="AH33" s="57"/>
      <c r="AI33" s="58"/>
      <c r="AJ33" s="59"/>
    </row>
    <row r="34" spans="1:36" s="45" customFormat="1" ht="11.25" customHeight="1" x14ac:dyDescent="0.2">
      <c r="A34" s="36">
        <f>A32+1</f>
        <v>14</v>
      </c>
      <c r="B34" s="37">
        <v>455.065</v>
      </c>
      <c r="C34" s="38"/>
      <c r="D34" s="39"/>
      <c r="E34" s="40"/>
      <c r="F34" s="41"/>
      <c r="G34" s="39"/>
      <c r="H34" s="40"/>
      <c r="I34" s="42"/>
      <c r="J34" s="39">
        <v>1.26</v>
      </c>
      <c r="K34" s="40"/>
      <c r="L34" s="42"/>
      <c r="M34" s="39">
        <v>0.54</v>
      </c>
      <c r="N34" s="43"/>
      <c r="O34" s="41"/>
      <c r="P34" s="39">
        <v>3.85</v>
      </c>
      <c r="Q34" s="43"/>
      <c r="R34" s="41"/>
      <c r="S34" s="39">
        <v>2.64</v>
      </c>
      <c r="T34" s="44"/>
      <c r="U34" s="41"/>
      <c r="V34" s="39">
        <v>10.119999999999999</v>
      </c>
      <c r="W34" s="43"/>
      <c r="X34" s="41"/>
      <c r="Y34" s="39">
        <v>2.85</v>
      </c>
      <c r="Z34" s="43"/>
      <c r="AA34" s="41"/>
      <c r="AB34" s="39">
        <v>7.2</v>
      </c>
      <c r="AC34" s="40"/>
      <c r="AD34" s="41"/>
      <c r="AE34" s="39">
        <v>1.3</v>
      </c>
      <c r="AF34" s="40"/>
      <c r="AG34" s="41"/>
      <c r="AH34" s="39">
        <v>0.52</v>
      </c>
      <c r="AI34" s="40"/>
      <c r="AJ34" s="41"/>
    </row>
    <row r="35" spans="1:36" s="45" customFormat="1" ht="11.25" customHeight="1" x14ac:dyDescent="0.2">
      <c r="A35" s="36"/>
      <c r="B35" s="37"/>
      <c r="C35" s="38">
        <f>(B36-B34)*1000</f>
        <v>50.999999999987722</v>
      </c>
      <c r="D35" s="46"/>
      <c r="E35" s="43">
        <f>(D34+D40)/2</f>
        <v>0</v>
      </c>
      <c r="F35" s="47">
        <f>C35*E35</f>
        <v>0</v>
      </c>
      <c r="G35" s="46"/>
      <c r="H35" s="43">
        <f>(G34+G40)/2</f>
        <v>0</v>
      </c>
      <c r="I35" s="48">
        <f>C35*H35</f>
        <v>0</v>
      </c>
      <c r="J35" s="46"/>
      <c r="K35" s="43">
        <f>(J34+J36)/2</f>
        <v>1.2549999999999999</v>
      </c>
      <c r="L35" s="47">
        <f>C35*K35</f>
        <v>64.004999999984591</v>
      </c>
      <c r="M35" s="46"/>
      <c r="N35" s="43">
        <f>(M34+M40)/2</f>
        <v>0.53500000000000003</v>
      </c>
      <c r="O35" s="47">
        <f>C35*N35</f>
        <v>27.284999999993431</v>
      </c>
      <c r="P35" s="46"/>
      <c r="Q35" s="43">
        <f>(P34+P36)/2</f>
        <v>3.9050000000000002</v>
      </c>
      <c r="R35" s="47">
        <f>C35*Q35</f>
        <v>199.15499999995205</v>
      </c>
      <c r="S35" s="49"/>
      <c r="T35" s="44">
        <v>0</v>
      </c>
      <c r="U35" s="47">
        <f>C35*T35</f>
        <v>0</v>
      </c>
      <c r="V35" s="46"/>
      <c r="W35" s="43">
        <f>(V34+V36)/2</f>
        <v>10.16</v>
      </c>
      <c r="X35" s="48">
        <f>C35*W35</f>
        <v>518.15999999987525</v>
      </c>
      <c r="Y35" s="46"/>
      <c r="Z35" s="43">
        <f>(Y34+Y40)/2</f>
        <v>2.085</v>
      </c>
      <c r="AA35" s="48">
        <f>C35*Z35</f>
        <v>106.3349999999744</v>
      </c>
      <c r="AB35" s="46"/>
      <c r="AC35" s="43">
        <v>0</v>
      </c>
      <c r="AD35" s="47">
        <f>C35*AC35</f>
        <v>0</v>
      </c>
      <c r="AE35" s="46"/>
      <c r="AF35" s="43">
        <f>(AE34+AE36)/2</f>
        <v>1.3</v>
      </c>
      <c r="AG35" s="47">
        <f>C35*AF35</f>
        <v>66.299999999984038</v>
      </c>
      <c r="AH35" s="46"/>
      <c r="AI35" s="43">
        <v>0.43</v>
      </c>
      <c r="AJ35" s="47">
        <f>C35*AI35</f>
        <v>21.92999999999472</v>
      </c>
    </row>
    <row r="36" spans="1:36" s="45" customFormat="1" ht="11.25" customHeight="1" x14ac:dyDescent="0.2">
      <c r="A36" s="36">
        <v>15</v>
      </c>
      <c r="B36" s="37">
        <v>455.11599999999999</v>
      </c>
      <c r="C36" s="38"/>
      <c r="D36" s="46"/>
      <c r="E36" s="43"/>
      <c r="F36" s="47"/>
      <c r="G36" s="46"/>
      <c r="H36" s="43"/>
      <c r="I36" s="48"/>
      <c r="J36" s="39">
        <v>1.25</v>
      </c>
      <c r="K36" s="40"/>
      <c r="L36" s="42"/>
      <c r="M36" s="39">
        <v>0.53</v>
      </c>
      <c r="N36" s="43"/>
      <c r="O36" s="41"/>
      <c r="P36" s="39">
        <v>3.96</v>
      </c>
      <c r="Q36" s="43"/>
      <c r="R36" s="41"/>
      <c r="S36" s="39">
        <v>2.7</v>
      </c>
      <c r="T36" s="44"/>
      <c r="U36" s="41"/>
      <c r="V36" s="39">
        <v>10.199999999999999</v>
      </c>
      <c r="W36" s="43"/>
      <c r="X36" s="41"/>
      <c r="Y36" s="39">
        <v>2.85</v>
      </c>
      <c r="Z36" s="43"/>
      <c r="AA36" s="41"/>
      <c r="AB36" s="39">
        <v>7</v>
      </c>
      <c r="AC36" s="40"/>
      <c r="AD36" s="41"/>
      <c r="AE36" s="39">
        <v>1.3</v>
      </c>
      <c r="AF36" s="40"/>
      <c r="AG36" s="41"/>
      <c r="AH36" s="39">
        <v>0.52</v>
      </c>
      <c r="AI36" s="40"/>
      <c r="AJ36" s="41"/>
    </row>
    <row r="37" spans="1:36" s="45" customFormat="1" ht="11.25" customHeight="1" x14ac:dyDescent="0.2">
      <c r="A37" s="84"/>
      <c r="B37" s="55"/>
      <c r="C37" s="56"/>
      <c r="D37" s="57"/>
      <c r="E37" s="58"/>
      <c r="F37" s="65"/>
      <c r="G37" s="57"/>
      <c r="H37" s="58"/>
      <c r="I37" s="66"/>
      <c r="J37" s="61"/>
      <c r="K37" s="62"/>
      <c r="L37" s="63"/>
      <c r="M37" s="61"/>
      <c r="N37" s="58"/>
      <c r="O37" s="59"/>
      <c r="P37" s="61"/>
      <c r="Q37" s="58"/>
      <c r="R37" s="59"/>
      <c r="S37" s="61"/>
      <c r="T37" s="58"/>
      <c r="U37" s="59"/>
      <c r="V37" s="61"/>
      <c r="W37" s="58"/>
      <c r="X37" s="60"/>
      <c r="Y37" s="61"/>
      <c r="Z37" s="58"/>
      <c r="AA37" s="60"/>
      <c r="AB37" s="61"/>
      <c r="AC37" s="62"/>
      <c r="AD37" s="59"/>
      <c r="AE37" s="61"/>
      <c r="AF37" s="62"/>
      <c r="AG37" s="59"/>
      <c r="AH37" s="61"/>
      <c r="AI37" s="62"/>
      <c r="AJ37" s="59"/>
    </row>
    <row r="38" spans="1:36" s="45" customFormat="1" ht="11.25" customHeight="1" x14ac:dyDescent="0.2">
      <c r="A38" s="36">
        <v>17</v>
      </c>
      <c r="B38" s="37">
        <v>455.11599999999999</v>
      </c>
      <c r="C38" s="38"/>
      <c r="D38" s="46"/>
      <c r="E38" s="43"/>
      <c r="F38" s="47"/>
      <c r="G38" s="46"/>
      <c r="H38" s="43"/>
      <c r="I38" s="48"/>
      <c r="J38" s="39"/>
      <c r="K38" s="40"/>
      <c r="L38" s="42"/>
      <c r="M38" s="39"/>
      <c r="N38" s="43"/>
      <c r="O38" s="41"/>
      <c r="P38" s="39">
        <v>4.58</v>
      </c>
      <c r="Q38" s="43"/>
      <c r="R38" s="41"/>
      <c r="S38" s="39">
        <v>1.02</v>
      </c>
      <c r="T38" s="44"/>
      <c r="U38" s="41"/>
      <c r="V38" s="39">
        <v>5.0999999999999996</v>
      </c>
      <c r="W38" s="43"/>
      <c r="X38" s="52"/>
      <c r="Y38" s="39">
        <v>1.35</v>
      </c>
      <c r="Z38" s="43"/>
      <c r="AA38" s="52"/>
      <c r="AB38" s="39">
        <v>3.5</v>
      </c>
      <c r="AC38" s="40"/>
      <c r="AD38" s="41"/>
      <c r="AE38" s="39">
        <v>1.3</v>
      </c>
      <c r="AF38" s="40"/>
      <c r="AG38" s="41"/>
      <c r="AH38" s="39">
        <v>0.52</v>
      </c>
      <c r="AI38" s="40"/>
      <c r="AJ38" s="41"/>
    </row>
    <row r="39" spans="1:36" s="45" customFormat="1" ht="11.25" customHeight="1" x14ac:dyDescent="0.2">
      <c r="A39" s="36"/>
      <c r="B39" s="37"/>
      <c r="C39" s="38">
        <f>(B40-B38)*1000</f>
        <v>26.000000000010459</v>
      </c>
      <c r="D39" s="46"/>
      <c r="E39" s="43"/>
      <c r="F39" s="47"/>
      <c r="G39" s="46"/>
      <c r="H39" s="43"/>
      <c r="I39" s="48"/>
      <c r="J39" s="46"/>
      <c r="K39" s="43">
        <f>(J36+J40)/2</f>
        <v>1.25</v>
      </c>
      <c r="L39" s="47">
        <f>C39*K39</f>
        <v>32.500000000013074</v>
      </c>
      <c r="M39" s="46"/>
      <c r="N39" s="43">
        <f>(M36+M40)/2</f>
        <v>0.53</v>
      </c>
      <c r="O39" s="47">
        <f>C39*N39</f>
        <v>13.780000000005543</v>
      </c>
      <c r="P39" s="46"/>
      <c r="Q39" s="43">
        <f>(P36+P40)/2</f>
        <v>4.2949999999999999</v>
      </c>
      <c r="R39" s="47">
        <f>C39*Q39</f>
        <v>111.67000000004492</v>
      </c>
      <c r="S39" s="49"/>
      <c r="T39" s="44">
        <f>(S36+S40)/2</f>
        <v>1.86</v>
      </c>
      <c r="U39" s="47">
        <f>C39*T39</f>
        <v>48.360000000019454</v>
      </c>
      <c r="V39" s="46"/>
      <c r="W39" s="43">
        <f>(V36+V40)/2</f>
        <v>7.6999999999999993</v>
      </c>
      <c r="X39" s="48">
        <f>C39*W39</f>
        <v>200.20000000008051</v>
      </c>
      <c r="Y39" s="46"/>
      <c r="Z39" s="43">
        <f>(Y36+Y42)/2</f>
        <v>2.9550000000000001</v>
      </c>
      <c r="AA39" s="48">
        <f>C39*Z39</f>
        <v>76.830000000030907</v>
      </c>
      <c r="AB39" s="46"/>
      <c r="AC39" s="43">
        <f>(AB36+AB40)/2</f>
        <v>5.25</v>
      </c>
      <c r="AD39" s="47">
        <f>C39*AC39</f>
        <v>136.50000000005491</v>
      </c>
      <c r="AE39" s="46"/>
      <c r="AF39" s="43">
        <f>(AE36+AE40)/2</f>
        <v>1.3</v>
      </c>
      <c r="AG39" s="47">
        <f>C39*AF39</f>
        <v>33.800000000013597</v>
      </c>
      <c r="AH39" s="46"/>
      <c r="AI39" s="43">
        <v>0.53</v>
      </c>
      <c r="AJ39" s="47">
        <f>C39*AI39</f>
        <v>13.780000000005543</v>
      </c>
    </row>
    <row r="40" spans="1:36" s="45" customFormat="1" ht="11.25" customHeight="1" x14ac:dyDescent="0.2">
      <c r="A40" s="36">
        <v>17</v>
      </c>
      <c r="B40" s="37">
        <v>455.142</v>
      </c>
      <c r="C40" s="38"/>
      <c r="D40" s="39"/>
      <c r="E40" s="40"/>
      <c r="F40" s="41"/>
      <c r="G40" s="39"/>
      <c r="H40" s="40"/>
      <c r="I40" s="42"/>
      <c r="J40" s="39">
        <v>1.25</v>
      </c>
      <c r="K40" s="40"/>
      <c r="L40" s="42"/>
      <c r="M40" s="39">
        <v>0.53</v>
      </c>
      <c r="N40" s="43"/>
      <c r="O40" s="41"/>
      <c r="P40" s="39">
        <v>4.63</v>
      </c>
      <c r="Q40" s="43"/>
      <c r="R40" s="41"/>
      <c r="S40" s="39">
        <v>1.02</v>
      </c>
      <c r="T40" s="44"/>
      <c r="U40" s="41"/>
      <c r="V40" s="39">
        <v>5.2</v>
      </c>
      <c r="W40" s="43"/>
      <c r="X40" s="41"/>
      <c r="Y40" s="39">
        <v>1.32</v>
      </c>
      <c r="Z40" s="43"/>
      <c r="AA40" s="41"/>
      <c r="AB40" s="39">
        <v>3.5</v>
      </c>
      <c r="AC40" s="40"/>
      <c r="AD40" s="41"/>
      <c r="AE40" s="39">
        <v>1.3</v>
      </c>
      <c r="AF40" s="40"/>
      <c r="AG40" s="41"/>
      <c r="AH40" s="39">
        <v>0.52</v>
      </c>
      <c r="AI40" s="40"/>
      <c r="AJ40" s="41"/>
    </row>
    <row r="41" spans="1:36" s="45" customFormat="1" ht="11.25" customHeight="1" x14ac:dyDescent="0.2">
      <c r="A41" s="83" t="s">
        <v>20</v>
      </c>
      <c r="B41" s="55"/>
      <c r="C41" s="56"/>
      <c r="D41" s="57"/>
      <c r="E41" s="58"/>
      <c r="F41" s="59"/>
      <c r="G41" s="57"/>
      <c r="H41" s="58"/>
      <c r="I41" s="60"/>
      <c r="J41" s="57"/>
      <c r="K41" s="58"/>
      <c r="L41" s="59"/>
      <c r="M41" s="57"/>
      <c r="N41" s="58"/>
      <c r="O41" s="59"/>
      <c r="P41" s="57"/>
      <c r="Q41" s="58"/>
      <c r="R41" s="59"/>
      <c r="S41" s="57"/>
      <c r="T41" s="58"/>
      <c r="U41" s="59"/>
      <c r="V41" s="57"/>
      <c r="W41" s="58"/>
      <c r="X41" s="60"/>
      <c r="Y41" s="57"/>
      <c r="Z41" s="58"/>
      <c r="AA41" s="60"/>
      <c r="AB41" s="57"/>
      <c r="AC41" s="58"/>
      <c r="AD41" s="59"/>
      <c r="AE41" s="57"/>
      <c r="AF41" s="58"/>
      <c r="AG41" s="59"/>
      <c r="AH41" s="57"/>
      <c r="AI41" s="58"/>
      <c r="AJ41" s="59"/>
    </row>
    <row r="42" spans="1:36" s="45" customFormat="1" ht="11.25" customHeight="1" x14ac:dyDescent="0.2">
      <c r="A42" s="36">
        <v>18</v>
      </c>
      <c r="B42" s="37">
        <v>455.142</v>
      </c>
      <c r="C42" s="38"/>
      <c r="D42" s="39"/>
      <c r="E42" s="40"/>
      <c r="F42" s="41"/>
      <c r="G42" s="39"/>
      <c r="H42" s="40"/>
      <c r="I42" s="64"/>
      <c r="J42" s="39">
        <v>2.6</v>
      </c>
      <c r="K42" s="40"/>
      <c r="L42" s="42"/>
      <c r="M42" s="39">
        <v>0.83</v>
      </c>
      <c r="N42" s="43"/>
      <c r="O42" s="41"/>
      <c r="P42" s="39">
        <v>9.31</v>
      </c>
      <c r="Q42" s="43"/>
      <c r="R42" s="41"/>
      <c r="S42" s="39">
        <v>1.92</v>
      </c>
      <c r="T42" s="44"/>
      <c r="U42" s="41"/>
      <c r="V42" s="39">
        <v>10</v>
      </c>
      <c r="W42" s="43"/>
      <c r="X42" s="52"/>
      <c r="Y42" s="39">
        <v>3.06</v>
      </c>
      <c r="Z42" s="43"/>
      <c r="AA42" s="52"/>
      <c r="AB42" s="39">
        <v>8.1</v>
      </c>
      <c r="AC42" s="40"/>
      <c r="AD42" s="41"/>
      <c r="AE42" s="39">
        <v>2.8</v>
      </c>
      <c r="AF42" s="40"/>
      <c r="AG42" s="41"/>
      <c r="AH42" s="39">
        <v>0.81</v>
      </c>
      <c r="AI42" s="40"/>
      <c r="AJ42" s="41"/>
    </row>
    <row r="43" spans="1:36" s="45" customFormat="1" ht="11.25" customHeight="1" x14ac:dyDescent="0.2">
      <c r="A43" s="36"/>
      <c r="B43" s="37"/>
      <c r="C43" s="38">
        <f>(B44-B40)*1000</f>
        <v>96.999999999979991</v>
      </c>
      <c r="D43" s="46"/>
      <c r="E43" s="43">
        <f>(D40+D44)/2</f>
        <v>0</v>
      </c>
      <c r="F43" s="47">
        <f>C43*E43</f>
        <v>0</v>
      </c>
      <c r="G43" s="46"/>
      <c r="H43" s="43">
        <f>(G40+G44)/2</f>
        <v>0</v>
      </c>
      <c r="I43" s="48">
        <f>C43*H43</f>
        <v>0</v>
      </c>
      <c r="J43" s="46"/>
      <c r="K43" s="43">
        <f>(J42+J44)/2</f>
        <v>2.8</v>
      </c>
      <c r="L43" s="47">
        <f>C43*K43</f>
        <v>271.59999999994398</v>
      </c>
      <c r="M43" s="46"/>
      <c r="N43" s="43">
        <f>(M42+M44)/2</f>
        <v>0.90500000000000003</v>
      </c>
      <c r="O43" s="47">
        <f>C43*N43</f>
        <v>87.784999999981892</v>
      </c>
      <c r="P43" s="46"/>
      <c r="Q43" s="43">
        <f>(P42+P44)/2</f>
        <v>9.4550000000000001</v>
      </c>
      <c r="R43" s="47">
        <f>C43*Q43</f>
        <v>917.13499999981082</v>
      </c>
      <c r="S43" s="49"/>
      <c r="T43" s="43">
        <f>(S42+S44)/2</f>
        <v>1.9550000000000001</v>
      </c>
      <c r="U43" s="47">
        <f>C43*T43</f>
        <v>189.63499999996088</v>
      </c>
      <c r="V43" s="46"/>
      <c r="W43" s="43">
        <f>(V42+V44)/2</f>
        <v>10.199999999999999</v>
      </c>
      <c r="X43" s="48">
        <f>C43*W43</f>
        <v>989.3999999997958</v>
      </c>
      <c r="Y43" s="46"/>
      <c r="Z43" s="43">
        <f>(Y42+Y44)/2</f>
        <v>3.13</v>
      </c>
      <c r="AA43" s="48">
        <f>C43*Z43</f>
        <v>303.60999999993737</v>
      </c>
      <c r="AB43" s="46"/>
      <c r="AC43" s="43">
        <f>(AB42+AB44)/2</f>
        <v>8.25</v>
      </c>
      <c r="AD43" s="47">
        <f>C43*AC43</f>
        <v>800.24999999983493</v>
      </c>
      <c r="AE43" s="46"/>
      <c r="AF43" s="43">
        <f>(AE42+AE44)/2</f>
        <v>2.8</v>
      </c>
      <c r="AG43" s="47">
        <f>C43*AF43</f>
        <v>271.59999999994398</v>
      </c>
      <c r="AH43" s="46"/>
      <c r="AI43" s="43">
        <v>0.82</v>
      </c>
      <c r="AJ43" s="47">
        <f>C43*AI43</f>
        <v>79.539999999983593</v>
      </c>
    </row>
    <row r="44" spans="1:36" s="45" customFormat="1" ht="11.25" customHeight="1" x14ac:dyDescent="0.2">
      <c r="A44" s="36">
        <f>A40+1</f>
        <v>18</v>
      </c>
      <c r="B44" s="37">
        <v>455.23899999999998</v>
      </c>
      <c r="C44" s="38"/>
      <c r="D44" s="39"/>
      <c r="E44" s="40"/>
      <c r="F44" s="41"/>
      <c r="G44" s="39"/>
      <c r="H44" s="40"/>
      <c r="I44" s="42"/>
      <c r="J44" s="39">
        <v>3</v>
      </c>
      <c r="K44" s="40"/>
      <c r="L44" s="42"/>
      <c r="M44" s="39">
        <v>0.98</v>
      </c>
      <c r="N44" s="43"/>
      <c r="O44" s="41"/>
      <c r="P44" s="39">
        <v>9.6</v>
      </c>
      <c r="Q44" s="43"/>
      <c r="R44" s="41"/>
      <c r="S44" s="39">
        <v>1.99</v>
      </c>
      <c r="T44" s="44"/>
      <c r="U44" s="41"/>
      <c r="V44" s="39">
        <v>10.4</v>
      </c>
      <c r="W44" s="43"/>
      <c r="X44" s="41"/>
      <c r="Y44" s="39">
        <v>3.2</v>
      </c>
      <c r="Z44" s="43"/>
      <c r="AA44" s="41"/>
      <c r="AB44" s="39">
        <v>8.4</v>
      </c>
      <c r="AC44" s="40"/>
      <c r="AD44" s="41"/>
      <c r="AE44" s="39">
        <v>2.8</v>
      </c>
      <c r="AF44" s="40"/>
      <c r="AG44" s="41"/>
      <c r="AH44" s="39">
        <v>0.81</v>
      </c>
      <c r="AI44" s="40"/>
      <c r="AJ44" s="41"/>
    </row>
    <row r="45" spans="1:36" s="45" customFormat="1" ht="11.25" customHeight="1" x14ac:dyDescent="0.2">
      <c r="A45" s="83" t="s">
        <v>17</v>
      </c>
      <c r="B45" s="55"/>
      <c r="C45" s="56"/>
      <c r="D45" s="57"/>
      <c r="E45" s="58"/>
      <c r="F45" s="65"/>
      <c r="G45" s="57"/>
      <c r="H45" s="58"/>
      <c r="I45" s="66"/>
      <c r="J45" s="57"/>
      <c r="K45" s="58"/>
      <c r="L45" s="65"/>
      <c r="M45" s="57"/>
      <c r="N45" s="58"/>
      <c r="O45" s="65"/>
      <c r="P45" s="57"/>
      <c r="Q45" s="58"/>
      <c r="R45" s="65"/>
      <c r="S45" s="57"/>
      <c r="T45" s="58"/>
      <c r="U45" s="65"/>
      <c r="V45" s="57"/>
      <c r="W45" s="58"/>
      <c r="X45" s="66"/>
      <c r="Y45" s="57"/>
      <c r="Z45" s="58"/>
      <c r="AA45" s="66"/>
      <c r="AB45" s="57"/>
      <c r="AC45" s="58"/>
      <c r="AD45" s="65"/>
      <c r="AE45" s="57"/>
      <c r="AF45" s="58"/>
      <c r="AG45" s="65"/>
      <c r="AH45" s="57"/>
      <c r="AI45" s="58"/>
      <c r="AJ45" s="65"/>
    </row>
    <row r="46" spans="1:36" s="45" customFormat="1" ht="11.25" customHeight="1" x14ac:dyDescent="0.2">
      <c r="A46" s="36">
        <f>A44+1</f>
        <v>19</v>
      </c>
      <c r="B46" s="37">
        <v>455.23899999999998</v>
      </c>
      <c r="C46" s="38"/>
      <c r="D46" s="39"/>
      <c r="E46" s="40"/>
      <c r="F46" s="41"/>
      <c r="G46" s="39"/>
      <c r="H46" s="40"/>
      <c r="I46" s="42"/>
      <c r="J46" s="39">
        <v>3</v>
      </c>
      <c r="K46" s="40"/>
      <c r="L46" s="42"/>
      <c r="M46" s="39">
        <v>1.02</v>
      </c>
      <c r="N46" s="43"/>
      <c r="O46" s="41"/>
      <c r="P46" s="39">
        <v>9.8000000000000007</v>
      </c>
      <c r="Q46" s="43"/>
      <c r="R46" s="41"/>
      <c r="S46" s="39">
        <v>1.9</v>
      </c>
      <c r="T46" s="44"/>
      <c r="U46" s="41"/>
      <c r="V46" s="39">
        <v>9.8000000000000007</v>
      </c>
      <c r="W46" s="43"/>
      <c r="X46" s="41"/>
      <c r="Y46" s="39">
        <v>3.52</v>
      </c>
      <c r="Z46" s="43"/>
      <c r="AA46" s="41"/>
      <c r="AB46" s="39">
        <v>9.3000000000000007</v>
      </c>
      <c r="AC46" s="40"/>
      <c r="AD46" s="41"/>
      <c r="AE46" s="39">
        <v>5.2</v>
      </c>
      <c r="AF46" s="40"/>
      <c r="AG46" s="41"/>
      <c r="AH46" s="39">
        <v>0.99</v>
      </c>
      <c r="AI46" s="40"/>
      <c r="AJ46" s="41"/>
    </row>
    <row r="47" spans="1:36" s="45" customFormat="1" ht="11.25" customHeight="1" x14ac:dyDescent="0.2">
      <c r="A47" s="36"/>
      <c r="B47" s="37"/>
      <c r="C47" s="38">
        <f>(B48-B46)*1000</f>
        <v>61.00000000003547</v>
      </c>
      <c r="D47" s="46"/>
      <c r="E47" s="43"/>
      <c r="F47" s="47"/>
      <c r="G47" s="46"/>
      <c r="H47" s="43"/>
      <c r="I47" s="48"/>
      <c r="J47" s="46"/>
      <c r="K47" s="43">
        <f>(J46+J48)/2</f>
        <v>3.5</v>
      </c>
      <c r="L47" s="47">
        <f>C47*K47</f>
        <v>213.50000000012415</v>
      </c>
      <c r="M47" s="46"/>
      <c r="N47" s="43">
        <f>(M46+M48)/2</f>
        <v>1.2</v>
      </c>
      <c r="O47" s="47">
        <f>C47*N47</f>
        <v>73.200000000042564</v>
      </c>
      <c r="P47" s="46"/>
      <c r="Q47" s="43">
        <f>(P46+P48)/2</f>
        <v>10.86</v>
      </c>
      <c r="R47" s="47">
        <f>C47*Q47</f>
        <v>662.46000000038521</v>
      </c>
      <c r="S47" s="49"/>
      <c r="T47" s="43">
        <f>(S46+S48)/2</f>
        <v>1.88</v>
      </c>
      <c r="U47" s="47">
        <f>C47*T47</f>
        <v>114.68000000006668</v>
      </c>
      <c r="V47" s="49"/>
      <c r="W47" s="43">
        <f>(V46+V48)/2</f>
        <v>9.5749999999999993</v>
      </c>
      <c r="X47" s="48">
        <f>C47*W47</f>
        <v>584.07500000033963</v>
      </c>
      <c r="Y47" s="49"/>
      <c r="Z47" s="43"/>
      <c r="AA47" s="48">
        <f>C47*Z47</f>
        <v>0</v>
      </c>
      <c r="AB47" s="46"/>
      <c r="AC47" s="43">
        <f>(AB46+AB48)/2</f>
        <v>9.3249999999999993</v>
      </c>
      <c r="AD47" s="47">
        <f>C47*AC47</f>
        <v>568.82500000033076</v>
      </c>
      <c r="AE47" s="46"/>
      <c r="AF47" s="43">
        <f>(AE46+AE48)/2</f>
        <v>4.55</v>
      </c>
      <c r="AG47" s="47">
        <f>C47*AF47</f>
        <v>277.55000000016139</v>
      </c>
      <c r="AH47" s="46"/>
      <c r="AI47" s="43">
        <v>1.2</v>
      </c>
      <c r="AJ47" s="47">
        <f>C47*AI47</f>
        <v>73.200000000042564</v>
      </c>
    </row>
    <row r="48" spans="1:36" s="45" customFormat="1" ht="11.25" customHeight="1" x14ac:dyDescent="0.2">
      <c r="A48" s="36">
        <v>20</v>
      </c>
      <c r="B48" s="37">
        <v>455.3</v>
      </c>
      <c r="C48" s="38"/>
      <c r="D48" s="39"/>
      <c r="E48" s="40"/>
      <c r="F48" s="41"/>
      <c r="G48" s="39"/>
      <c r="H48" s="43"/>
      <c r="I48" s="42"/>
      <c r="J48" s="39">
        <v>4</v>
      </c>
      <c r="K48" s="43"/>
      <c r="L48" s="42"/>
      <c r="M48" s="39">
        <v>1.38</v>
      </c>
      <c r="N48" s="43"/>
      <c r="O48" s="41"/>
      <c r="P48" s="39">
        <v>11.92</v>
      </c>
      <c r="Q48" s="43"/>
      <c r="R48" s="41"/>
      <c r="S48" s="39">
        <v>1.86</v>
      </c>
      <c r="T48" s="44"/>
      <c r="U48" s="41"/>
      <c r="V48" s="39">
        <v>9.35</v>
      </c>
      <c r="W48" s="43"/>
      <c r="X48" s="41"/>
      <c r="Y48" s="39">
        <v>4.0999999999999996</v>
      </c>
      <c r="Z48" s="43"/>
      <c r="AA48" s="41"/>
      <c r="AB48" s="39">
        <v>9.35</v>
      </c>
      <c r="AC48" s="40"/>
      <c r="AD48" s="41"/>
      <c r="AE48" s="39">
        <v>3.9</v>
      </c>
      <c r="AF48" s="40"/>
      <c r="AG48" s="41"/>
      <c r="AH48" s="39">
        <v>0.99</v>
      </c>
      <c r="AI48" s="40"/>
      <c r="AJ48" s="41"/>
    </row>
    <row r="49" spans="1:36" s="45" customFormat="1" ht="11.25" customHeight="1" x14ac:dyDescent="0.2">
      <c r="A49" s="36"/>
      <c r="B49" s="37"/>
      <c r="C49" s="38">
        <f>(B50-B48)*1000</f>
        <v>24.999999999977263</v>
      </c>
      <c r="D49" s="46"/>
      <c r="E49" s="43">
        <f>(D48+D50)/2</f>
        <v>0</v>
      </c>
      <c r="F49" s="47">
        <f>C49*E49</f>
        <v>0</v>
      </c>
      <c r="G49" s="46"/>
      <c r="H49" s="43">
        <f>(G48+G50)/2</f>
        <v>0</v>
      </c>
      <c r="I49" s="48">
        <f>C49*H49</f>
        <v>0</v>
      </c>
      <c r="J49" s="46"/>
      <c r="K49" s="43"/>
      <c r="L49" s="47">
        <f>C49*K49</f>
        <v>0</v>
      </c>
      <c r="M49" s="46"/>
      <c r="N49" s="43">
        <f>(M48+M50)/2</f>
        <v>1.2250000000000001</v>
      </c>
      <c r="O49" s="47">
        <f>C49*N49</f>
        <v>30.62499999997215</v>
      </c>
      <c r="P49" s="46"/>
      <c r="Q49" s="43">
        <f>(P48+P50)/2</f>
        <v>11.34</v>
      </c>
      <c r="R49" s="47">
        <f>C49*Q49</f>
        <v>283.49999999974216</v>
      </c>
      <c r="S49" s="49"/>
      <c r="T49" s="44">
        <f>(S48+S50)/2</f>
        <v>1.83</v>
      </c>
      <c r="U49" s="47">
        <f>C49*T49</f>
        <v>45.749999999958391</v>
      </c>
      <c r="V49" s="46"/>
      <c r="W49" s="43">
        <f>(V48+V50)/2</f>
        <v>8.8249999999999993</v>
      </c>
      <c r="X49" s="48">
        <f>C49*W49</f>
        <v>220.62499999979931</v>
      </c>
      <c r="Y49" s="46"/>
      <c r="Z49" s="43">
        <f>(Y48+Y50)/2</f>
        <v>3.75</v>
      </c>
      <c r="AA49" s="48">
        <f>C49*Z49</f>
        <v>93.749999999914735</v>
      </c>
      <c r="AB49" s="46"/>
      <c r="AC49" s="43">
        <f>(AB48+AB50)/2</f>
        <v>8.8249999999999993</v>
      </c>
      <c r="AD49" s="47">
        <f>C49*AC49</f>
        <v>220.62499999979931</v>
      </c>
      <c r="AE49" s="46"/>
      <c r="AF49" s="43">
        <f>(AE48+AE50)/2</f>
        <v>3.25</v>
      </c>
      <c r="AG49" s="47">
        <f>C49*AF49</f>
        <v>81.249999999926104</v>
      </c>
      <c r="AH49" s="46"/>
      <c r="AI49" s="43">
        <v>1.7</v>
      </c>
      <c r="AJ49" s="47">
        <f>C49*AI49</f>
        <v>42.499999999961346</v>
      </c>
    </row>
    <row r="50" spans="1:36" s="45" customFormat="1" ht="11.25" customHeight="1" x14ac:dyDescent="0.2">
      <c r="A50" s="36">
        <v>21</v>
      </c>
      <c r="B50" s="37">
        <v>455.32499999999999</v>
      </c>
      <c r="C50" s="38"/>
      <c r="D50" s="39"/>
      <c r="E50" s="40"/>
      <c r="F50" s="41"/>
      <c r="G50" s="39"/>
      <c r="H50" s="43"/>
      <c r="I50" s="42"/>
      <c r="J50" s="39">
        <v>2.6</v>
      </c>
      <c r="K50" s="43"/>
      <c r="L50" s="42"/>
      <c r="M50" s="39">
        <v>1.07</v>
      </c>
      <c r="N50" s="43"/>
      <c r="O50" s="41"/>
      <c r="P50" s="39">
        <v>10.76</v>
      </c>
      <c r="Q50" s="43"/>
      <c r="R50" s="41"/>
      <c r="S50" s="39">
        <v>1.8</v>
      </c>
      <c r="T50" s="44"/>
      <c r="U50" s="41"/>
      <c r="V50" s="39">
        <v>8.3000000000000007</v>
      </c>
      <c r="W50" s="43"/>
      <c r="X50" s="52"/>
      <c r="Y50" s="39">
        <v>3.4</v>
      </c>
      <c r="Z50" s="43"/>
      <c r="AA50" s="52"/>
      <c r="AB50" s="39">
        <v>8.3000000000000007</v>
      </c>
      <c r="AC50" s="40"/>
      <c r="AD50" s="41"/>
      <c r="AE50" s="39">
        <v>2.6</v>
      </c>
      <c r="AF50" s="40"/>
      <c r="AG50" s="41"/>
      <c r="AH50" s="39">
        <v>2.2400000000000002</v>
      </c>
      <c r="AI50" s="40"/>
      <c r="AJ50" s="41"/>
    </row>
    <row r="51" spans="1:36" s="45" customFormat="1" ht="11.25" customHeight="1" x14ac:dyDescent="0.2">
      <c r="A51" s="36"/>
      <c r="B51" s="37"/>
      <c r="C51" s="38">
        <f>(B52-B50)*1000</f>
        <v>9.0000000000145519</v>
      </c>
      <c r="D51" s="46"/>
      <c r="E51" s="43">
        <f>(D50+D52)/2</f>
        <v>0</v>
      </c>
      <c r="F51" s="47">
        <f>C51*E51</f>
        <v>0</v>
      </c>
      <c r="G51" s="46"/>
      <c r="H51" s="43">
        <f>(G50+G52)/2</f>
        <v>0</v>
      </c>
      <c r="I51" s="48">
        <f>C51*H51</f>
        <v>0</v>
      </c>
      <c r="J51" s="46"/>
      <c r="K51" s="43"/>
      <c r="L51" s="47">
        <f>C51*K51</f>
        <v>0</v>
      </c>
      <c r="M51" s="46"/>
      <c r="N51" s="43">
        <f>(M50+M52)/2</f>
        <v>1.06</v>
      </c>
      <c r="O51" s="47">
        <f>C51*N51</f>
        <v>9.540000000015425</v>
      </c>
      <c r="P51" s="46"/>
      <c r="Q51" s="43">
        <f>(P50+P52)/2</f>
        <v>8.254999999999999</v>
      </c>
      <c r="R51" s="47">
        <f>C51*Q51</f>
        <v>74.295000000120112</v>
      </c>
      <c r="S51" s="49"/>
      <c r="T51" s="44">
        <f>(S50+S52)/2</f>
        <v>1.35</v>
      </c>
      <c r="U51" s="47">
        <f>C51*T51</f>
        <v>12.150000000019645</v>
      </c>
      <c r="V51" s="46"/>
      <c r="W51" s="43">
        <f>(V50+V52)/2</f>
        <v>6.4250000000000007</v>
      </c>
      <c r="X51" s="48">
        <f>C51*W51</f>
        <v>57.825000000093503</v>
      </c>
      <c r="Y51" s="46"/>
      <c r="Z51" s="43">
        <f>(Y50+Y52)/2</f>
        <v>2.4</v>
      </c>
      <c r="AA51" s="48">
        <f>C51*Z51</f>
        <v>21.600000000034925</v>
      </c>
      <c r="AB51" s="46"/>
      <c r="AC51" s="43">
        <f>(AB50+AB52)/2</f>
        <v>6.4250000000000007</v>
      </c>
      <c r="AD51" s="47">
        <f>C51*AC51</f>
        <v>57.825000000093503</v>
      </c>
      <c r="AE51" s="46"/>
      <c r="AF51" s="43">
        <f>(AE50+AE52)/2</f>
        <v>2.6</v>
      </c>
      <c r="AG51" s="47">
        <f>C51*AF51</f>
        <v>23.400000000037835</v>
      </c>
      <c r="AH51" s="46"/>
      <c r="AI51" s="43">
        <f>(AH50+AH52)/2</f>
        <v>2.37</v>
      </c>
      <c r="AJ51" s="47">
        <f>C51*AI51</f>
        <v>21.330000000034488</v>
      </c>
    </row>
    <row r="52" spans="1:36" s="45" customFormat="1" ht="11.25" customHeight="1" thickBot="1" x14ac:dyDescent="0.25">
      <c r="A52" s="86"/>
      <c r="B52" s="68">
        <v>455.334</v>
      </c>
      <c r="C52" s="69"/>
      <c r="D52" s="70"/>
      <c r="E52" s="71"/>
      <c r="F52" s="72"/>
      <c r="G52" s="70"/>
      <c r="H52" s="71"/>
      <c r="I52" s="73"/>
      <c r="J52" s="70">
        <v>2.6</v>
      </c>
      <c r="K52" s="71"/>
      <c r="L52" s="73"/>
      <c r="M52" s="70">
        <v>1.05</v>
      </c>
      <c r="N52" s="74"/>
      <c r="O52" s="72"/>
      <c r="P52" s="70">
        <v>5.75</v>
      </c>
      <c r="Q52" s="74"/>
      <c r="R52" s="72"/>
      <c r="S52" s="70">
        <v>0.9</v>
      </c>
      <c r="T52" s="75"/>
      <c r="U52" s="72"/>
      <c r="V52" s="70">
        <v>4.55</v>
      </c>
      <c r="W52" s="74"/>
      <c r="X52" s="72"/>
      <c r="Y52" s="70">
        <v>1.4</v>
      </c>
      <c r="Z52" s="74"/>
      <c r="AA52" s="72"/>
      <c r="AB52" s="70">
        <v>4.55</v>
      </c>
      <c r="AC52" s="71"/>
      <c r="AD52" s="72"/>
      <c r="AE52" s="70">
        <v>2.6</v>
      </c>
      <c r="AF52" s="71"/>
      <c r="AG52" s="72"/>
      <c r="AH52" s="70">
        <v>2.5</v>
      </c>
      <c r="AI52" s="71"/>
      <c r="AJ52" s="72"/>
    </row>
    <row r="53" spans="1:36" s="81" customFormat="1" ht="11.25" customHeight="1" x14ac:dyDescent="0.2">
      <c r="A53" s="92"/>
      <c r="B53" s="76"/>
      <c r="C53" s="77"/>
      <c r="D53" s="33"/>
      <c r="E53" s="82"/>
      <c r="F53" s="33"/>
      <c r="G53" s="33"/>
      <c r="H53" s="82"/>
      <c r="I53" s="82"/>
      <c r="J53" s="33"/>
      <c r="K53" s="82"/>
      <c r="L53" s="78">
        <f>SUM(L9:L52)</f>
        <v>1298.4050000000675</v>
      </c>
      <c r="M53" s="33"/>
      <c r="N53" s="33"/>
      <c r="O53" s="78">
        <f>SUM(O9:O52)</f>
        <v>512.64500000001681</v>
      </c>
      <c r="P53" s="79" t="s">
        <v>14</v>
      </c>
      <c r="Q53" s="33"/>
      <c r="R53" s="78">
        <f>SUM(R9:R52)</f>
        <v>4697.3269999999975</v>
      </c>
      <c r="S53" s="33"/>
      <c r="T53" s="33"/>
      <c r="U53" s="78">
        <f>SUM(U9:U52)</f>
        <v>961.53999999998371</v>
      </c>
      <c r="V53" s="33"/>
      <c r="W53" s="33"/>
      <c r="X53" s="78">
        <f>SUM(X9:X52)</f>
        <v>5637.6849999999313</v>
      </c>
      <c r="Y53" s="33"/>
      <c r="Z53" s="33"/>
      <c r="AA53" s="78">
        <f>SUM(AA9:AA52)</f>
        <v>1448.0949999998716</v>
      </c>
      <c r="AB53" s="33"/>
      <c r="AC53" s="82"/>
      <c r="AD53" s="80">
        <f>SUM(AD9:AD52)</f>
        <v>3938.9250000000179</v>
      </c>
      <c r="AE53" s="33"/>
      <c r="AF53" s="82"/>
      <c r="AG53" s="80">
        <f>SUM(AG9:AG52)</f>
        <v>1474.4400000000655</v>
      </c>
      <c r="AH53" s="33"/>
      <c r="AI53" s="82"/>
      <c r="AJ53" s="80">
        <f>SUM(AJ9:AJ52)</f>
        <v>512.65000000001976</v>
      </c>
    </row>
    <row r="54" spans="1:36" s="81" customFormat="1" ht="11.25" customHeight="1" x14ac:dyDescent="0.2">
      <c r="A54" s="92"/>
      <c r="B54" s="76"/>
      <c r="C54" s="77"/>
      <c r="D54" s="33"/>
      <c r="E54" s="82"/>
      <c r="F54" s="33"/>
      <c r="G54" s="33"/>
      <c r="H54" s="82"/>
      <c r="I54" s="82"/>
      <c r="J54" s="33"/>
      <c r="K54" s="82"/>
      <c r="L54" s="82"/>
      <c r="M54" s="33"/>
      <c r="N54" s="33"/>
      <c r="O54" s="33"/>
      <c r="P54" s="79" t="s">
        <v>15</v>
      </c>
      <c r="Q54" s="33"/>
      <c r="R54" s="33">
        <v>1825.2</v>
      </c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87"/>
      <c r="AD54" s="32"/>
      <c r="AE54" s="33"/>
      <c r="AF54" s="87"/>
      <c r="AG54" s="32"/>
      <c r="AH54" s="33"/>
      <c r="AI54" s="87"/>
      <c r="AJ54" s="32"/>
    </row>
    <row r="55" spans="1:36" s="81" customFormat="1" ht="11.25" customHeight="1" x14ac:dyDescent="0.2">
      <c r="A55" s="92"/>
      <c r="B55" s="76"/>
      <c r="C55" s="77"/>
      <c r="D55" s="33"/>
      <c r="E55" s="82"/>
      <c r="F55" s="33"/>
      <c r="G55" s="33"/>
      <c r="H55" s="82"/>
      <c r="I55" s="82"/>
      <c r="J55" s="33"/>
      <c r="K55" s="82"/>
      <c r="L55" s="82"/>
      <c r="M55" s="33"/>
      <c r="N55" s="33"/>
      <c r="O55" s="33"/>
      <c r="P55" s="34" t="s">
        <v>16</v>
      </c>
      <c r="Q55" s="32"/>
      <c r="R55" s="32">
        <f>R53-R54</f>
        <v>2872.1269999999977</v>
      </c>
      <c r="S55" s="33"/>
      <c r="T55" s="34" t="s">
        <v>21</v>
      </c>
      <c r="U55" s="32"/>
      <c r="V55" s="31" t="s">
        <v>22</v>
      </c>
      <c r="W55" s="32"/>
      <c r="X55" s="32"/>
      <c r="Y55" s="33"/>
      <c r="Z55" s="33"/>
      <c r="AA55" s="33"/>
      <c r="AB55" s="33"/>
      <c r="AC55" s="82"/>
      <c r="AD55" s="33"/>
      <c r="AE55" s="33"/>
      <c r="AF55" s="82"/>
      <c r="AG55" s="33"/>
      <c r="AH55" s="33"/>
      <c r="AI55" s="82"/>
      <c r="AJ55" s="33"/>
    </row>
    <row r="56" spans="1:36" s="81" customFormat="1" ht="9.6" customHeight="1" x14ac:dyDescent="0.2">
      <c r="A56" s="67"/>
      <c r="B56" s="76"/>
      <c r="C56" s="77"/>
      <c r="D56" s="33"/>
      <c r="E56" s="82"/>
      <c r="F56" s="33"/>
      <c r="G56" s="33"/>
      <c r="H56" s="82"/>
      <c r="I56" s="82"/>
      <c r="J56" s="33"/>
      <c r="K56" s="82"/>
      <c r="L56" s="82"/>
      <c r="M56" s="33"/>
      <c r="N56" s="33"/>
      <c r="O56" s="33"/>
      <c r="P56" s="33"/>
      <c r="Q56" s="88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82"/>
      <c r="AD56" s="33"/>
      <c r="AE56" s="33"/>
      <c r="AF56" s="82"/>
      <c r="AG56" s="33"/>
      <c r="AH56" s="33"/>
      <c r="AI56" s="82"/>
      <c r="AJ56" s="33"/>
    </row>
    <row r="57" spans="1:36" customFormat="1" ht="9" customHeight="1" x14ac:dyDescent="0.2"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E57" s="30"/>
      <c r="AH57" s="30"/>
    </row>
    <row r="58" spans="1:36" customFormat="1" ht="13.7" customHeight="1" x14ac:dyDescent="0.2"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E58" s="30"/>
      <c r="AH58" s="30"/>
    </row>
    <row r="59" spans="1:36" customFormat="1" ht="9" customHeight="1" x14ac:dyDescent="0.2"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E59" s="30"/>
      <c r="AH59" s="30"/>
    </row>
    <row r="60" spans="1:36" customFormat="1" ht="9" customHeight="1" x14ac:dyDescent="0.2"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E60" s="30"/>
      <c r="AH60" s="30"/>
    </row>
    <row r="61" spans="1:36" customFormat="1" ht="9" customHeight="1" x14ac:dyDescent="0.2"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4"/>
      <c r="W61" s="30"/>
      <c r="X61" s="30"/>
      <c r="Y61" s="30"/>
      <c r="Z61" s="30"/>
      <c r="AA61" s="30"/>
      <c r="AB61" s="30"/>
      <c r="AE61" s="30"/>
      <c r="AH61" s="30"/>
    </row>
    <row r="62" spans="1:36" ht="9" customHeight="1" x14ac:dyDescent="0.2"/>
    <row r="63" spans="1:36" ht="9" customHeight="1" x14ac:dyDescent="0.2"/>
    <row r="64" spans="1:36" ht="9" customHeight="1" x14ac:dyDescent="0.2"/>
    <row r="65" ht="9" customHeight="1" x14ac:dyDescent="0.2"/>
    <row r="66" ht="9" customHeight="1" x14ac:dyDescent="0.2"/>
    <row r="67" ht="9" customHeight="1" x14ac:dyDescent="0.2"/>
    <row r="68" ht="9" customHeight="1" x14ac:dyDescent="0.2"/>
    <row r="69" ht="9" customHeight="1" x14ac:dyDescent="0.2"/>
    <row r="70" ht="9" customHeight="1" x14ac:dyDescent="0.2"/>
    <row r="71" ht="9" customHeight="1" x14ac:dyDescent="0.2"/>
    <row r="72" ht="9" customHeight="1" x14ac:dyDescent="0.2"/>
    <row r="73" ht="9" customHeight="1" x14ac:dyDescent="0.2"/>
    <row r="74" ht="9" customHeight="1" x14ac:dyDescent="0.2"/>
    <row r="75" ht="9" customHeight="1" x14ac:dyDescent="0.2"/>
    <row r="76" ht="9" customHeight="1" x14ac:dyDescent="0.2"/>
    <row r="77" ht="9" customHeight="1" x14ac:dyDescent="0.2"/>
    <row r="78" ht="9" customHeight="1" x14ac:dyDescent="0.2"/>
    <row r="79" ht="9" customHeight="1" x14ac:dyDescent="0.2"/>
    <row r="80" ht="9" customHeight="1" x14ac:dyDescent="0.2"/>
    <row r="81" ht="9" customHeight="1" x14ac:dyDescent="0.2"/>
    <row r="82" ht="9" customHeight="1" x14ac:dyDescent="0.2"/>
    <row r="83" ht="9" customHeight="1" x14ac:dyDescent="0.2"/>
    <row r="84" ht="9" customHeight="1" x14ac:dyDescent="0.2"/>
    <row r="85" ht="9" customHeight="1" x14ac:dyDescent="0.2"/>
    <row r="86" ht="9" customHeight="1" x14ac:dyDescent="0.2"/>
    <row r="87" ht="9" customHeight="1" x14ac:dyDescent="0.2"/>
  </sheetData>
  <mergeCells count="11">
    <mergeCell ref="D6:F6"/>
    <mergeCell ref="G6:I6"/>
    <mergeCell ref="J6:L6"/>
    <mergeCell ref="M6:O6"/>
    <mergeCell ref="P6:R6"/>
    <mergeCell ref="AH6:AJ6"/>
    <mergeCell ref="S6:U6"/>
    <mergeCell ref="V6:X6"/>
    <mergeCell ref="Y6:AA6"/>
    <mergeCell ref="AB6:AD6"/>
    <mergeCell ref="AE6:AG6"/>
  </mergeCells>
  <phoneticPr fontId="0" type="noConversion"/>
  <pageMargins left="0.44027777777777777" right="0.42986111111111114" top="0.35000000000000003" bottom="0.2902777777777778" header="0.15972222222222224" footer="0.14027777777777778"/>
  <pageSetup paperSize="9" scale="82" firstPageNumber="0" fitToHeight="0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 zem. práce</vt:lpstr>
      <vt:lpstr>'VV zem. práce'!Názvy_tisku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ing.Vladimír Řeháček</dc:creator>
  <cp:keywords/>
  <dc:description/>
  <cp:lastModifiedBy>Notebook</cp:lastModifiedBy>
  <cp:revision>5</cp:revision>
  <cp:lastPrinted>2017-01-10T06:20:16Z</cp:lastPrinted>
  <dcterms:created xsi:type="dcterms:W3CDTF">2003-11-04T09:13:38Z</dcterms:created>
  <dcterms:modified xsi:type="dcterms:W3CDTF">2017-07-19T06:20:32Z</dcterms:modified>
</cp:coreProperties>
</file>